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PROJEKTY\CMB\CMB3\"/>
    </mc:Choice>
  </mc:AlternateContent>
  <bookViews>
    <workbookView xWindow="0" yWindow="0" windowWidth="28800" windowHeight="12435"/>
  </bookViews>
  <sheets>
    <sheet name="Simple CMB Calculator" sheetId="2" r:id="rId1"/>
    <sheet name="Monthly Income Calculator" sheetId="5" r:id="rId2"/>
    <sheet name="Pass Up Compounding" sheetId="7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E37" i="5" l="1"/>
  <c r="C16" i="7" l="1"/>
  <c r="D6" i="7"/>
  <c r="E6" i="7" s="1"/>
  <c r="G6" i="7" s="1"/>
  <c r="D7" i="7"/>
  <c r="E7" i="7" s="1"/>
  <c r="G7" i="7" s="1"/>
  <c r="D8" i="7"/>
  <c r="E8" i="7" s="1"/>
  <c r="G8" i="7" s="1"/>
  <c r="D9" i="7"/>
  <c r="E9" i="7" s="1"/>
  <c r="G9" i="7" s="1"/>
  <c r="D10" i="7"/>
  <c r="E10" i="7" s="1"/>
  <c r="G10" i="7" s="1"/>
  <c r="D11" i="7"/>
  <c r="E11" i="7" s="1"/>
  <c r="G11" i="7" s="1"/>
  <c r="D12" i="7"/>
  <c r="E12" i="7" s="1"/>
  <c r="G12" i="7" s="1"/>
  <c r="D13" i="7"/>
  <c r="E13" i="7" s="1"/>
  <c r="G13" i="7" s="1"/>
  <c r="D14" i="7"/>
  <c r="E14" i="7" s="1"/>
  <c r="G14" i="7" s="1"/>
  <c r="D5" i="7"/>
  <c r="E5" i="7" s="1"/>
  <c r="G5" i="7" s="1"/>
  <c r="I13" i="5"/>
  <c r="D13" i="5"/>
  <c r="E13" i="5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G2" i="2"/>
  <c r="B3" i="2" s="1"/>
  <c r="C3" i="2" s="1"/>
  <c r="D3" i="2" l="1"/>
  <c r="E3" i="2" s="1"/>
  <c r="G16" i="7"/>
  <c r="F13" i="5"/>
  <c r="G13" i="5" s="1"/>
  <c r="D14" i="5"/>
  <c r="G20" i="7" l="1"/>
  <c r="G18" i="7"/>
  <c r="H13" i="5"/>
  <c r="J13" i="5" s="1"/>
  <c r="D15" i="5"/>
  <c r="E14" i="5"/>
  <c r="G3" i="2"/>
  <c r="B4" i="2" s="1"/>
  <c r="C4" i="2" s="1"/>
  <c r="D4" i="2" l="1"/>
  <c r="I14" i="5"/>
  <c r="D16" i="5"/>
  <c r="E15" i="5"/>
  <c r="E4" i="2" l="1"/>
  <c r="G4" i="2" s="1"/>
  <c r="B5" i="2" s="1"/>
  <c r="C5" i="2" s="1"/>
  <c r="D5" i="2" s="1"/>
  <c r="E5" i="2" s="1"/>
  <c r="F14" i="5"/>
  <c r="G14" i="5" s="1"/>
  <c r="H14" i="5" s="1"/>
  <c r="J14" i="5" s="1"/>
  <c r="D17" i="5"/>
  <c r="E16" i="5"/>
  <c r="G5" i="2" l="1"/>
  <c r="B6" i="2" s="1"/>
  <c r="C6" i="2" s="1"/>
  <c r="I15" i="5"/>
  <c r="D18" i="5"/>
  <c r="E17" i="5"/>
  <c r="D6" i="2" l="1"/>
  <c r="E6" i="2" s="1"/>
  <c r="F15" i="5"/>
  <c r="G15" i="5" s="1"/>
  <c r="D19" i="5"/>
  <c r="E18" i="5"/>
  <c r="G6" i="2" l="1"/>
  <c r="B7" i="2" s="1"/>
  <c r="C7" i="2" s="1"/>
  <c r="H15" i="5"/>
  <c r="J15" i="5" s="1"/>
  <c r="E19" i="5"/>
  <c r="D20" i="5"/>
  <c r="D21" i="5" s="1"/>
  <c r="D7" i="2" l="1"/>
  <c r="E21" i="5"/>
  <c r="D22" i="5"/>
  <c r="I16" i="5"/>
  <c r="E20" i="5"/>
  <c r="E7" i="2" l="1"/>
  <c r="G7" i="2" s="1"/>
  <c r="B8" i="2" s="1"/>
  <c r="C8" i="2" s="1"/>
  <c r="D8" i="2" s="1"/>
  <c r="E8" i="2" s="1"/>
  <c r="G8" i="2" s="1"/>
  <c r="B9" i="2" s="1"/>
  <c r="C9" i="2" s="1"/>
  <c r="D23" i="5"/>
  <c r="E22" i="5"/>
  <c r="F16" i="5"/>
  <c r="G16" i="5" s="1"/>
  <c r="D9" i="2" l="1"/>
  <c r="E23" i="5"/>
  <c r="D24" i="5"/>
  <c r="H16" i="5"/>
  <c r="J16" i="5" s="1"/>
  <c r="E9" i="2" l="1"/>
  <c r="G9" i="2" s="1"/>
  <c r="B10" i="2" s="1"/>
  <c r="C10" i="2" s="1"/>
  <c r="D10" i="2" s="1"/>
  <c r="E24" i="5"/>
  <c r="D25" i="5"/>
  <c r="I17" i="5"/>
  <c r="E10" i="2" l="1"/>
  <c r="G10" i="2" s="1"/>
  <c r="B11" i="2" s="1"/>
  <c r="C11" i="2" s="1"/>
  <c r="D11" i="2" s="1"/>
  <c r="E11" i="2" s="1"/>
  <c r="D26" i="5"/>
  <c r="E25" i="5"/>
  <c r="F17" i="5"/>
  <c r="G17" i="5" s="1"/>
  <c r="H17" i="5" s="1"/>
  <c r="J17" i="5" s="1"/>
  <c r="E26" i="5" l="1"/>
  <c r="D27" i="5"/>
  <c r="I18" i="5"/>
  <c r="F18" i="5" s="1"/>
  <c r="G18" i="5" s="1"/>
  <c r="H18" i="5" s="1"/>
  <c r="J18" i="5" s="1"/>
  <c r="G11" i="2"/>
  <c r="B12" i="2" s="1"/>
  <c r="C12" i="2" s="1"/>
  <c r="D12" i="2" s="1"/>
  <c r="E12" i="2" s="1"/>
  <c r="E27" i="5" l="1"/>
  <c r="D28" i="5"/>
  <c r="I19" i="5"/>
  <c r="E28" i="5" l="1"/>
  <c r="D29" i="5"/>
  <c r="F19" i="5"/>
  <c r="G12" i="2"/>
  <c r="B13" i="2" s="1"/>
  <c r="C13" i="2" s="1"/>
  <c r="D13" i="2" s="1"/>
  <c r="E13" i="2" s="1"/>
  <c r="E29" i="5" l="1"/>
  <c r="D30" i="5"/>
  <c r="D31" i="5" l="1"/>
  <c r="E30" i="5"/>
  <c r="G13" i="2"/>
  <c r="B14" i="2" s="1"/>
  <c r="C14" i="2" s="1"/>
  <c r="D14" i="2" s="1"/>
  <c r="E14" i="2" s="1"/>
  <c r="D32" i="5" l="1"/>
  <c r="E31" i="5"/>
  <c r="D33" i="5" l="1"/>
  <c r="E32" i="5"/>
  <c r="G14" i="2"/>
  <c r="B15" i="2" s="1"/>
  <c r="C15" i="2" s="1"/>
  <c r="D15" i="2" s="1"/>
  <c r="E15" i="2" s="1"/>
  <c r="E33" i="5" l="1"/>
  <c r="D34" i="5"/>
  <c r="D35" i="5" l="1"/>
  <c r="E34" i="5"/>
  <c r="G15" i="2"/>
  <c r="B16" i="2" s="1"/>
  <c r="C16" i="2" s="1"/>
  <c r="D16" i="2" s="1"/>
  <c r="E16" i="2" s="1"/>
  <c r="G16" i="2" l="1"/>
  <c r="B17" i="2" s="1"/>
  <c r="C17" i="2" s="1"/>
  <c r="D17" i="2" s="1"/>
  <c r="E17" i="2" s="1"/>
  <c r="E35" i="5"/>
  <c r="D36" i="5"/>
  <c r="D37" i="5" s="1"/>
  <c r="G17" i="2" l="1"/>
  <c r="B18" i="2" s="1"/>
  <c r="C18" i="2" s="1"/>
  <c r="D18" i="2" s="1"/>
  <c r="E18" i="2" s="1"/>
  <c r="E36" i="5"/>
  <c r="G18" i="2" l="1"/>
  <c r="B19" i="2" s="1"/>
  <c r="C19" i="2" s="1"/>
  <c r="D19" i="2" s="1"/>
  <c r="E19" i="2" s="1"/>
  <c r="G19" i="2" l="1"/>
  <c r="B20" i="2" s="1"/>
  <c r="C20" i="2" s="1"/>
  <c r="D20" i="2" s="1"/>
  <c r="E20" i="2" s="1"/>
  <c r="G20" i="2" l="1"/>
  <c r="B21" i="2" s="1"/>
  <c r="C21" i="2" s="1"/>
  <c r="D21" i="2" s="1"/>
  <c r="E21" i="2" s="1"/>
  <c r="G21" i="2" l="1"/>
  <c r="B22" i="2" s="1"/>
  <c r="C22" i="2" s="1"/>
  <c r="D22" i="2" s="1"/>
  <c r="E22" i="2" s="1"/>
  <c r="G22" i="2" l="1"/>
  <c r="B23" i="2" s="1"/>
  <c r="C23" i="2" s="1"/>
  <c r="D23" i="2" s="1"/>
  <c r="E23" i="2" s="1"/>
  <c r="G23" i="2" l="1"/>
  <c r="B24" i="2" s="1"/>
  <c r="C24" i="2" s="1"/>
  <c r="D24" i="2" s="1"/>
  <c r="E24" i="2" s="1"/>
  <c r="G24" i="2" l="1"/>
  <c r="B25" i="2" s="1"/>
  <c r="C25" i="2" s="1"/>
  <c r="D25" i="2" s="1"/>
  <c r="E25" i="2" s="1"/>
  <c r="G25" i="2" l="1"/>
  <c r="B26" i="2" s="1"/>
  <c r="C26" i="2" s="1"/>
  <c r="D26" i="2" s="1"/>
  <c r="E26" i="2" s="1"/>
  <c r="G26" i="2" l="1"/>
  <c r="B27" i="2" s="1"/>
  <c r="C27" i="2" s="1"/>
  <c r="D27" i="2" s="1"/>
  <c r="E27" i="2" s="1"/>
  <c r="G27" i="2" l="1"/>
  <c r="B28" i="2" s="1"/>
  <c r="C28" i="2" s="1"/>
  <c r="D28" i="2" s="1"/>
  <c r="E28" i="2" s="1"/>
  <c r="G28" i="2" l="1"/>
  <c r="B29" i="2" s="1"/>
  <c r="C29" i="2" s="1"/>
  <c r="D29" i="2" s="1"/>
  <c r="E29" i="2" s="1"/>
  <c r="G29" i="2" l="1"/>
  <c r="B30" i="2" s="1"/>
  <c r="C30" i="2" s="1"/>
  <c r="D30" i="2" s="1"/>
  <c r="E30" i="2" s="1"/>
  <c r="G30" i="2" l="1"/>
  <c r="B31" i="2" s="1"/>
  <c r="C31" i="2" s="1"/>
  <c r="D31" i="2" s="1"/>
  <c r="E31" i="2" s="1"/>
  <c r="G31" i="2" l="1"/>
  <c r="B32" i="2" s="1"/>
  <c r="C32" i="2" s="1"/>
  <c r="D32" i="2" s="1"/>
  <c r="E32" i="2" s="1"/>
  <c r="G32" i="2" l="1"/>
  <c r="B33" i="2" s="1"/>
  <c r="C33" i="2" s="1"/>
  <c r="D33" i="2" s="1"/>
  <c r="E33" i="2" s="1"/>
  <c r="G33" i="2" l="1"/>
  <c r="B34" i="2" s="1"/>
  <c r="C34" i="2" s="1"/>
  <c r="D34" i="2" s="1"/>
  <c r="E34" i="2" s="1"/>
  <c r="G34" i="2" l="1"/>
  <c r="B35" i="2" s="1"/>
  <c r="C35" i="2" s="1"/>
  <c r="D35" i="2" s="1"/>
  <c r="E35" i="2" s="1"/>
  <c r="G35" i="2" l="1"/>
  <c r="B36" i="2" s="1"/>
  <c r="C36" i="2" s="1"/>
  <c r="D36" i="2" s="1"/>
  <c r="E36" i="2" s="1"/>
  <c r="G36" i="2" l="1"/>
  <c r="B37" i="2" s="1"/>
  <c r="C37" i="2" s="1"/>
  <c r="D37" i="2" s="1"/>
  <c r="E37" i="2" s="1"/>
  <c r="G37" i="2" l="1"/>
  <c r="B38" i="2" s="1"/>
  <c r="C38" i="2" s="1"/>
  <c r="D38" i="2" s="1"/>
  <c r="E38" i="2" s="1"/>
  <c r="G38" i="2" l="1"/>
  <c r="B39" i="2" s="1"/>
  <c r="C39" i="2" s="1"/>
  <c r="D39" i="2" s="1"/>
  <c r="E39" i="2" s="1"/>
  <c r="G39" i="2" l="1"/>
  <c r="B40" i="2" s="1"/>
  <c r="C40" i="2" s="1"/>
  <c r="D40" i="2" s="1"/>
  <c r="E40" i="2" s="1"/>
  <c r="G40" i="2" l="1"/>
  <c r="B41" i="2" s="1"/>
  <c r="C41" i="2" s="1"/>
  <c r="D41" i="2" s="1"/>
  <c r="E41" i="2" s="1"/>
  <c r="G41" i="2" l="1"/>
  <c r="B42" i="2" s="1"/>
  <c r="C42" i="2" s="1"/>
  <c r="D42" i="2" s="1"/>
  <c r="E42" i="2" s="1"/>
  <c r="G42" i="2" l="1"/>
  <c r="B43" i="2" s="1"/>
  <c r="C43" i="2" s="1"/>
  <c r="D43" i="2" s="1"/>
  <c r="E43" i="2" s="1"/>
  <c r="G43" i="2" l="1"/>
  <c r="B44" i="2" s="1"/>
  <c r="C44" i="2" s="1"/>
  <c r="D44" i="2" s="1"/>
  <c r="E44" i="2" s="1"/>
  <c r="G44" i="2" l="1"/>
  <c r="B45" i="2" s="1"/>
  <c r="C45" i="2" s="1"/>
  <c r="D45" i="2" s="1"/>
  <c r="E45" i="2" s="1"/>
  <c r="G45" i="2" l="1"/>
  <c r="B46" i="2" s="1"/>
  <c r="C46" i="2" s="1"/>
  <c r="D46" i="2" s="1"/>
  <c r="E46" i="2" s="1"/>
  <c r="G46" i="2" l="1"/>
  <c r="B47" i="2" s="1"/>
  <c r="C47" i="2" s="1"/>
  <c r="D47" i="2" s="1"/>
  <c r="E47" i="2" s="1"/>
  <c r="G47" i="2" l="1"/>
  <c r="B48" i="2" s="1"/>
  <c r="C48" i="2" s="1"/>
  <c r="D48" i="2" s="1"/>
  <c r="E48" i="2" s="1"/>
  <c r="G48" i="2" l="1"/>
  <c r="B49" i="2" s="1"/>
  <c r="C49" i="2" s="1"/>
  <c r="D49" i="2" s="1"/>
  <c r="E49" i="2" s="1"/>
  <c r="G49" i="2" l="1"/>
  <c r="B50" i="2" s="1"/>
  <c r="C50" i="2" s="1"/>
  <c r="D50" i="2" s="1"/>
  <c r="E50" i="2" s="1"/>
  <c r="G50" i="2" l="1"/>
  <c r="B51" i="2" s="1"/>
  <c r="C51" i="2" s="1"/>
  <c r="D51" i="2" s="1"/>
  <c r="E51" i="2" s="1"/>
  <c r="G51" i="2" l="1"/>
  <c r="B52" i="2" s="1"/>
  <c r="C52" i="2" s="1"/>
  <c r="D52" i="2" s="1"/>
  <c r="E52" i="2" s="1"/>
  <c r="G52" i="2" l="1"/>
  <c r="B53" i="2" s="1"/>
  <c r="C53" i="2" s="1"/>
  <c r="D53" i="2" s="1"/>
  <c r="E53" i="2" s="1"/>
  <c r="G53" i="2" l="1"/>
  <c r="B54" i="2" s="1"/>
  <c r="C54" i="2" s="1"/>
  <c r="D54" i="2" s="1"/>
  <c r="E54" i="2" s="1"/>
  <c r="G54" i="2" l="1"/>
  <c r="B55" i="2" s="1"/>
  <c r="C55" i="2" s="1"/>
  <c r="D55" i="2" s="1"/>
  <c r="E55" i="2" s="1"/>
  <c r="G55" i="2" l="1"/>
  <c r="B56" i="2" s="1"/>
  <c r="C56" i="2" s="1"/>
  <c r="D56" i="2" s="1"/>
  <c r="E56" i="2" s="1"/>
  <c r="G56" i="2" l="1"/>
  <c r="B57" i="2" s="1"/>
  <c r="C57" i="2" s="1"/>
  <c r="D57" i="2" s="1"/>
  <c r="E57" i="2" s="1"/>
  <c r="G57" i="2" l="1"/>
  <c r="B58" i="2" s="1"/>
  <c r="C58" i="2" s="1"/>
  <c r="D58" i="2" s="1"/>
  <c r="E58" i="2" s="1"/>
  <c r="G58" i="2" l="1"/>
  <c r="B59" i="2" s="1"/>
  <c r="C59" i="2" s="1"/>
  <c r="D59" i="2" s="1"/>
  <c r="E59" i="2" s="1"/>
  <c r="G59" i="2" l="1"/>
  <c r="B60" i="2" s="1"/>
  <c r="C60" i="2" s="1"/>
  <c r="D60" i="2" s="1"/>
  <c r="E60" i="2" s="1"/>
  <c r="G60" i="2" l="1"/>
  <c r="B61" i="2" s="1"/>
  <c r="C61" i="2" s="1"/>
  <c r="D61" i="2" s="1"/>
  <c r="E61" i="2" s="1"/>
  <c r="G61" i="2" l="1"/>
  <c r="B62" i="2" s="1"/>
  <c r="C62" i="2" s="1"/>
  <c r="D62" i="2" s="1"/>
  <c r="E62" i="2" s="1"/>
  <c r="G62" i="2" l="1"/>
  <c r="B63" i="2" s="1"/>
  <c r="C63" i="2" s="1"/>
  <c r="D63" i="2" s="1"/>
  <c r="E63" i="2" s="1"/>
  <c r="G63" i="2" l="1"/>
  <c r="B64" i="2" s="1"/>
  <c r="C64" i="2" s="1"/>
  <c r="D64" i="2" s="1"/>
  <c r="E64" i="2" s="1"/>
  <c r="G64" i="2" l="1"/>
  <c r="B65" i="2" s="1"/>
  <c r="C65" i="2" s="1"/>
  <c r="D65" i="2" s="1"/>
  <c r="E65" i="2" s="1"/>
  <c r="G65" i="2" l="1"/>
  <c r="B66" i="2" s="1"/>
  <c r="C66" i="2" s="1"/>
  <c r="D66" i="2" s="1"/>
  <c r="E66" i="2" s="1"/>
  <c r="G66" i="2" l="1"/>
  <c r="B67" i="2" s="1"/>
  <c r="C67" i="2" s="1"/>
  <c r="D67" i="2" s="1"/>
  <c r="E67" i="2" s="1"/>
  <c r="G67" i="2" l="1"/>
  <c r="B68" i="2" s="1"/>
  <c r="C68" i="2" s="1"/>
  <c r="D68" i="2" s="1"/>
  <c r="E68" i="2" s="1"/>
  <c r="G68" i="2" l="1"/>
  <c r="B69" i="2" s="1"/>
  <c r="C69" i="2" s="1"/>
  <c r="D69" i="2" s="1"/>
  <c r="E69" i="2" s="1"/>
  <c r="G69" i="2" l="1"/>
  <c r="B70" i="2" s="1"/>
  <c r="C70" i="2" s="1"/>
  <c r="D70" i="2" s="1"/>
  <c r="E70" i="2" s="1"/>
  <c r="G70" i="2" l="1"/>
  <c r="B71" i="2" s="1"/>
  <c r="C71" i="2" s="1"/>
  <c r="D71" i="2" s="1"/>
  <c r="E71" i="2" s="1"/>
  <c r="G71" i="2" l="1"/>
  <c r="B72" i="2" s="1"/>
  <c r="C72" i="2" s="1"/>
  <c r="D72" i="2" s="1"/>
  <c r="E72" i="2" s="1"/>
  <c r="G72" i="2" l="1"/>
  <c r="B73" i="2" s="1"/>
  <c r="C73" i="2" s="1"/>
  <c r="D73" i="2" s="1"/>
  <c r="E73" i="2" s="1"/>
  <c r="G73" i="2" l="1"/>
  <c r="B74" i="2" s="1"/>
  <c r="C74" i="2" s="1"/>
  <c r="D74" i="2" s="1"/>
  <c r="E74" i="2" s="1"/>
  <c r="G74" i="2" l="1"/>
  <c r="B75" i="2" s="1"/>
  <c r="C75" i="2" s="1"/>
  <c r="D75" i="2" s="1"/>
  <c r="E75" i="2" s="1"/>
  <c r="G75" i="2" l="1"/>
  <c r="B76" i="2" s="1"/>
  <c r="C76" i="2" s="1"/>
  <c r="D76" i="2" s="1"/>
  <c r="E76" i="2" s="1"/>
  <c r="G76" i="2" l="1"/>
  <c r="B77" i="2" s="1"/>
  <c r="C77" i="2" s="1"/>
  <c r="D77" i="2" s="1"/>
  <c r="E77" i="2" s="1"/>
  <c r="G77" i="2" l="1"/>
  <c r="B78" i="2" s="1"/>
  <c r="C78" i="2" s="1"/>
  <c r="D78" i="2" s="1"/>
  <c r="E78" i="2" s="1"/>
  <c r="G78" i="2" l="1"/>
  <c r="B79" i="2" s="1"/>
  <c r="C79" i="2" s="1"/>
  <c r="D79" i="2" s="1"/>
  <c r="E79" i="2" s="1"/>
  <c r="G79" i="2" l="1"/>
  <c r="B80" i="2" s="1"/>
  <c r="C80" i="2" s="1"/>
  <c r="D80" i="2" s="1"/>
  <c r="E80" i="2" s="1"/>
  <c r="G80" i="2" l="1"/>
  <c r="B81" i="2" s="1"/>
  <c r="C81" i="2" s="1"/>
  <c r="D81" i="2" s="1"/>
  <c r="E81" i="2" s="1"/>
  <c r="G81" i="2" l="1"/>
  <c r="B82" i="2" s="1"/>
  <c r="C82" i="2" s="1"/>
  <c r="D82" i="2" s="1"/>
  <c r="E82" i="2" s="1"/>
  <c r="G82" i="2" l="1"/>
  <c r="B83" i="2" s="1"/>
  <c r="C83" i="2" s="1"/>
  <c r="D83" i="2" s="1"/>
  <c r="E83" i="2" s="1"/>
  <c r="G83" i="2" l="1"/>
  <c r="B84" i="2" s="1"/>
  <c r="C84" i="2" s="1"/>
  <c r="D84" i="2" s="1"/>
  <c r="E84" i="2" s="1"/>
  <c r="G84" i="2" l="1"/>
  <c r="B85" i="2" s="1"/>
  <c r="C85" i="2" s="1"/>
  <c r="D85" i="2" s="1"/>
  <c r="E85" i="2" s="1"/>
  <c r="G85" i="2" l="1"/>
  <c r="B86" i="2" s="1"/>
  <c r="C86" i="2" s="1"/>
  <c r="D86" i="2" s="1"/>
  <c r="E86" i="2" s="1"/>
  <c r="G86" i="2" l="1"/>
  <c r="B87" i="2" s="1"/>
  <c r="C87" i="2" s="1"/>
  <c r="D87" i="2" s="1"/>
  <c r="E87" i="2" s="1"/>
  <c r="G87" i="2" l="1"/>
  <c r="B88" i="2" s="1"/>
  <c r="C88" i="2" s="1"/>
  <c r="D88" i="2" s="1"/>
  <c r="E88" i="2" s="1"/>
  <c r="G88" i="2" l="1"/>
  <c r="B89" i="2" s="1"/>
  <c r="C89" i="2" s="1"/>
  <c r="D89" i="2" s="1"/>
  <c r="E89" i="2" s="1"/>
  <c r="G89" i="2" l="1"/>
  <c r="B90" i="2" s="1"/>
  <c r="C90" i="2" s="1"/>
  <c r="D90" i="2" s="1"/>
  <c r="E90" i="2" s="1"/>
  <c r="G90" i="2" l="1"/>
  <c r="B91" i="2" s="1"/>
  <c r="C91" i="2" s="1"/>
  <c r="D91" i="2" s="1"/>
  <c r="E91" i="2" s="1"/>
  <c r="G91" i="2" l="1"/>
  <c r="B92" i="2" s="1"/>
  <c r="C92" i="2" s="1"/>
  <c r="D92" i="2" s="1"/>
  <c r="E92" i="2" s="1"/>
  <c r="G92" i="2" l="1"/>
  <c r="B93" i="2" s="1"/>
  <c r="C93" i="2" s="1"/>
  <c r="D93" i="2" s="1"/>
  <c r="E93" i="2" s="1"/>
  <c r="G93" i="2" l="1"/>
  <c r="B94" i="2" s="1"/>
  <c r="C94" i="2" s="1"/>
  <c r="D94" i="2" s="1"/>
  <c r="E94" i="2" s="1"/>
  <c r="G94" i="2" l="1"/>
  <c r="B95" i="2" s="1"/>
  <c r="C95" i="2" s="1"/>
  <c r="D95" i="2" s="1"/>
  <c r="E95" i="2" s="1"/>
  <c r="G95" i="2" l="1"/>
  <c r="B96" i="2" s="1"/>
  <c r="C96" i="2" s="1"/>
  <c r="D96" i="2" s="1"/>
  <c r="E96" i="2" s="1"/>
  <c r="G96" i="2" l="1"/>
  <c r="B97" i="2" s="1"/>
  <c r="C97" i="2" s="1"/>
  <c r="D97" i="2" s="1"/>
  <c r="E97" i="2" s="1"/>
  <c r="G19" i="5"/>
  <c r="G97" i="2" l="1"/>
  <c r="B98" i="2" s="1"/>
  <c r="C98" i="2" s="1"/>
  <c r="D98" i="2" s="1"/>
  <c r="E98" i="2" s="1"/>
  <c r="H19" i="5"/>
  <c r="J19" i="5" s="1"/>
  <c r="G98" i="2" l="1"/>
  <c r="B99" i="2" s="1"/>
  <c r="C99" i="2" s="1"/>
  <c r="D99" i="2" s="1"/>
  <c r="E99" i="2" s="1"/>
  <c r="I20" i="5"/>
  <c r="G99" i="2" l="1"/>
  <c r="B100" i="2" s="1"/>
  <c r="C100" i="2" s="1"/>
  <c r="D100" i="2" s="1"/>
  <c r="E100" i="2" s="1"/>
  <c r="F20" i="5"/>
  <c r="G20" i="5" s="1"/>
  <c r="H20" i="5" s="1"/>
  <c r="J20" i="5" s="1"/>
  <c r="G100" i="2" l="1"/>
  <c r="B101" i="2" s="1"/>
  <c r="C101" i="2" s="1"/>
  <c r="D101" i="2" s="1"/>
  <c r="E101" i="2" s="1"/>
  <c r="I21" i="5"/>
  <c r="F21" i="5"/>
  <c r="G101" i="2" l="1"/>
  <c r="B102" i="2" s="1"/>
  <c r="C102" i="2" s="1"/>
  <c r="D102" i="2" s="1"/>
  <c r="E102" i="2" s="1"/>
  <c r="G21" i="5"/>
  <c r="H21" i="5" s="1"/>
  <c r="J21" i="5" s="1"/>
  <c r="G102" i="2" l="1"/>
  <c r="B103" i="2" s="1"/>
  <c r="C103" i="2" s="1"/>
  <c r="D103" i="2" s="1"/>
  <c r="E103" i="2" s="1"/>
  <c r="I22" i="5"/>
  <c r="F22" i="5" s="1"/>
  <c r="G103" i="2" l="1"/>
  <c r="B104" i="2" s="1"/>
  <c r="C104" i="2" s="1"/>
  <c r="D104" i="2" s="1"/>
  <c r="E104" i="2" s="1"/>
  <c r="G22" i="5"/>
  <c r="H22" i="5" s="1"/>
  <c r="J22" i="5" s="1"/>
  <c r="G104" i="2" l="1"/>
  <c r="B105" i="2" s="1"/>
  <c r="C105" i="2" s="1"/>
  <c r="D105" i="2" s="1"/>
  <c r="E105" i="2" s="1"/>
  <c r="I23" i="5"/>
  <c r="F23" i="5" s="1"/>
  <c r="G105" i="2" l="1"/>
  <c r="B106" i="2" s="1"/>
  <c r="C106" i="2" s="1"/>
  <c r="D106" i="2" s="1"/>
  <c r="E106" i="2" s="1"/>
  <c r="G23" i="5"/>
  <c r="H23" i="5" s="1"/>
  <c r="J23" i="5" s="1"/>
  <c r="G106" i="2" l="1"/>
  <c r="B107" i="2" s="1"/>
  <c r="C107" i="2" s="1"/>
  <c r="D107" i="2" s="1"/>
  <c r="E107" i="2" s="1"/>
  <c r="I24" i="5"/>
  <c r="F24" i="5" s="1"/>
  <c r="G24" i="5" s="1"/>
  <c r="H24" i="5" s="1"/>
  <c r="J24" i="5" s="1"/>
  <c r="G107" i="2" l="1"/>
  <c r="B108" i="2" s="1"/>
  <c r="C108" i="2" s="1"/>
  <c r="D108" i="2" s="1"/>
  <c r="E108" i="2" s="1"/>
  <c r="I25" i="5"/>
  <c r="F25" i="5"/>
  <c r="G25" i="5" s="1"/>
  <c r="H25" i="5" s="1"/>
  <c r="J25" i="5" s="1"/>
  <c r="G108" i="2" l="1"/>
  <c r="B109" i="2" s="1"/>
  <c r="C109" i="2" s="1"/>
  <c r="D109" i="2" s="1"/>
  <c r="E109" i="2" s="1"/>
  <c r="I26" i="5"/>
  <c r="F26" i="5" s="1"/>
  <c r="G26" i="5" s="1"/>
  <c r="H26" i="5" s="1"/>
  <c r="J26" i="5" s="1"/>
  <c r="G109" i="2" l="1"/>
  <c r="B110" i="2" s="1"/>
  <c r="C110" i="2" s="1"/>
  <c r="D110" i="2" s="1"/>
  <c r="E110" i="2" s="1"/>
  <c r="I27" i="5"/>
  <c r="F27" i="5" s="1"/>
  <c r="G110" i="2" l="1"/>
  <c r="B111" i="2" s="1"/>
  <c r="C111" i="2" s="1"/>
  <c r="D111" i="2" s="1"/>
  <c r="E111" i="2" s="1"/>
  <c r="G27" i="5"/>
  <c r="H27" i="5" s="1"/>
  <c r="G111" i="2" l="1"/>
  <c r="B112" i="2" s="1"/>
  <c r="C112" i="2" s="1"/>
  <c r="D112" i="2" s="1"/>
  <c r="E112" i="2" s="1"/>
  <c r="J27" i="5"/>
  <c r="G112" i="2" l="1"/>
  <c r="B113" i="2" s="1"/>
  <c r="C113" i="2" s="1"/>
  <c r="D113" i="2" s="1"/>
  <c r="E113" i="2" s="1"/>
  <c r="I28" i="5"/>
  <c r="F28" i="5" s="1"/>
  <c r="G113" i="2" l="1"/>
  <c r="B114" i="2" s="1"/>
  <c r="C114" i="2" s="1"/>
  <c r="D114" i="2" s="1"/>
  <c r="E114" i="2" s="1"/>
  <c r="G28" i="5"/>
  <c r="H28" i="5" s="1"/>
  <c r="G114" i="2" l="1"/>
  <c r="B115" i="2" s="1"/>
  <c r="C115" i="2" s="1"/>
  <c r="D115" i="2" s="1"/>
  <c r="E115" i="2" s="1"/>
  <c r="J28" i="5"/>
  <c r="I29" i="5" s="1"/>
  <c r="F29" i="5" s="1"/>
  <c r="G115" i="2" l="1"/>
  <c r="B116" i="2" s="1"/>
  <c r="C116" i="2" s="1"/>
  <c r="D116" i="2" s="1"/>
  <c r="E116" i="2" s="1"/>
  <c r="G29" i="5"/>
  <c r="G116" i="2" l="1"/>
  <c r="B117" i="2" s="1"/>
  <c r="C117" i="2" s="1"/>
  <c r="D117" i="2" s="1"/>
  <c r="E117" i="2" s="1"/>
  <c r="H29" i="5"/>
  <c r="G117" i="2" l="1"/>
  <c r="B118" i="2" s="1"/>
  <c r="C118" i="2" s="1"/>
  <c r="D118" i="2" s="1"/>
  <c r="E118" i="2" s="1"/>
  <c r="J29" i="5"/>
  <c r="I30" i="5" s="1"/>
  <c r="F30" i="5" s="1"/>
  <c r="G30" i="5" s="1"/>
  <c r="G118" i="2" l="1"/>
  <c r="B119" i="2" s="1"/>
  <c r="C119" i="2" s="1"/>
  <c r="D119" i="2" s="1"/>
  <c r="E119" i="2" s="1"/>
  <c r="H30" i="5"/>
  <c r="G119" i="2" l="1"/>
  <c r="B120" i="2" s="1"/>
  <c r="C120" i="2" s="1"/>
  <c r="D120" i="2" s="1"/>
  <c r="E120" i="2" s="1"/>
  <c r="J30" i="5"/>
  <c r="G120" i="2" l="1"/>
  <c r="B121" i="2" s="1"/>
  <c r="C121" i="2" s="1"/>
  <c r="D121" i="2" s="1"/>
  <c r="E121" i="2" s="1"/>
  <c r="I31" i="5"/>
  <c r="F31" i="5" s="1"/>
  <c r="G31" i="5" s="1"/>
  <c r="G121" i="2" l="1"/>
  <c r="B122" i="2" s="1"/>
  <c r="C122" i="2" s="1"/>
  <c r="D122" i="2" s="1"/>
  <c r="E122" i="2" s="1"/>
  <c r="H31" i="5"/>
  <c r="G122" i="2" l="1"/>
  <c r="B123" i="2" s="1"/>
  <c r="C123" i="2" s="1"/>
  <c r="D123" i="2" s="1"/>
  <c r="E123" i="2" s="1"/>
  <c r="J31" i="5"/>
  <c r="I32" i="5" s="1"/>
  <c r="F32" i="5" s="1"/>
  <c r="G32" i="5" s="1"/>
  <c r="G123" i="2" l="1"/>
  <c r="B124" i="2" s="1"/>
  <c r="C124" i="2" s="1"/>
  <c r="D124" i="2" s="1"/>
  <c r="E124" i="2" s="1"/>
  <c r="H32" i="5"/>
  <c r="J32" i="5" s="1"/>
  <c r="G124" i="2" l="1"/>
  <c r="B125" i="2" s="1"/>
  <c r="C125" i="2" s="1"/>
  <c r="D125" i="2" s="1"/>
  <c r="E125" i="2" s="1"/>
  <c r="I33" i="5"/>
  <c r="F33" i="5" s="1"/>
  <c r="G125" i="2" l="1"/>
  <c r="B126" i="2" s="1"/>
  <c r="C126" i="2" s="1"/>
  <c r="D126" i="2" s="1"/>
  <c r="E126" i="2" s="1"/>
  <c r="G33" i="5"/>
  <c r="H33" i="5" s="1"/>
  <c r="J33" i="5" s="1"/>
  <c r="G126" i="2" l="1"/>
  <c r="B127" i="2" s="1"/>
  <c r="C127" i="2" s="1"/>
  <c r="D127" i="2" s="1"/>
  <c r="E127" i="2" s="1"/>
  <c r="I34" i="5"/>
  <c r="F34" i="5" s="1"/>
  <c r="G127" i="2" l="1"/>
  <c r="B128" i="2" s="1"/>
  <c r="C128" i="2" s="1"/>
  <c r="D128" i="2" s="1"/>
  <c r="E128" i="2" s="1"/>
  <c r="G34" i="5"/>
  <c r="H34" i="5" s="1"/>
  <c r="J34" i="5" s="1"/>
  <c r="G128" i="2" l="1"/>
  <c r="B129" i="2" s="1"/>
  <c r="C129" i="2" s="1"/>
  <c r="D129" i="2" s="1"/>
  <c r="E129" i="2" s="1"/>
  <c r="I35" i="5"/>
  <c r="F35" i="5" s="1"/>
  <c r="G35" i="5" s="1"/>
  <c r="H35" i="5" s="1"/>
  <c r="J35" i="5" s="1"/>
  <c r="G129" i="2" l="1"/>
  <c r="B130" i="2" s="1"/>
  <c r="C130" i="2" s="1"/>
  <c r="D130" i="2" s="1"/>
  <c r="E130" i="2" s="1"/>
  <c r="I36" i="5"/>
  <c r="F36" i="5"/>
  <c r="G36" i="5" s="1"/>
  <c r="H36" i="5" s="1"/>
  <c r="J36" i="5" s="1"/>
  <c r="G130" i="2" l="1"/>
  <c r="B131" i="2" s="1"/>
  <c r="C131" i="2" s="1"/>
  <c r="D131" i="2" s="1"/>
  <c r="E131" i="2" s="1"/>
  <c r="I37" i="5"/>
  <c r="F37" i="5" s="1"/>
  <c r="G131" i="2" l="1"/>
  <c r="B132" i="2" s="1"/>
  <c r="C132" i="2" s="1"/>
  <c r="D132" i="2" s="1"/>
  <c r="E132" i="2" s="1"/>
  <c r="G37" i="5"/>
  <c r="H37" i="5" s="1"/>
  <c r="J37" i="5" s="1"/>
  <c r="F38" i="5"/>
  <c r="G132" i="2" l="1"/>
  <c r="B133" i="2" s="1"/>
  <c r="C133" i="2" s="1"/>
  <c r="D133" i="2" s="1"/>
  <c r="E133" i="2" s="1"/>
  <c r="G38" i="5"/>
  <c r="D10" i="5"/>
  <c r="H38" i="5"/>
  <c r="G133" i="2" l="1"/>
  <c r="B134" i="2" s="1"/>
  <c r="C134" i="2" s="1"/>
  <c r="D134" i="2" s="1"/>
  <c r="E134" i="2" s="1"/>
  <c r="G134" i="2" l="1"/>
  <c r="B135" i="2" s="1"/>
  <c r="C135" i="2" s="1"/>
  <c r="D135" i="2" s="1"/>
  <c r="E135" i="2" s="1"/>
  <c r="G135" i="2" l="1"/>
  <c r="B136" i="2" s="1"/>
  <c r="C136" i="2" s="1"/>
  <c r="D136" i="2" s="1"/>
  <c r="E136" i="2" s="1"/>
  <c r="G136" i="2" l="1"/>
  <c r="B137" i="2" s="1"/>
  <c r="C137" i="2" s="1"/>
  <c r="D137" i="2" s="1"/>
  <c r="E137" i="2" s="1"/>
  <c r="G137" i="2" l="1"/>
  <c r="B138" i="2" s="1"/>
  <c r="C138" i="2" s="1"/>
  <c r="D138" i="2" s="1"/>
  <c r="E138" i="2" s="1"/>
  <c r="G138" i="2" l="1"/>
  <c r="B139" i="2" s="1"/>
  <c r="C139" i="2" s="1"/>
  <c r="D139" i="2" s="1"/>
  <c r="E139" i="2" s="1"/>
  <c r="G139" i="2" l="1"/>
  <c r="B140" i="2" s="1"/>
  <c r="C140" i="2" s="1"/>
  <c r="D140" i="2" s="1"/>
  <c r="E140" i="2" s="1"/>
  <c r="G140" i="2" l="1"/>
  <c r="B141" i="2" s="1"/>
  <c r="C141" i="2" s="1"/>
  <c r="D141" i="2" s="1"/>
  <c r="E141" i="2" s="1"/>
  <c r="G141" i="2" l="1"/>
  <c r="B142" i="2" s="1"/>
  <c r="C142" i="2" s="1"/>
  <c r="D142" i="2" s="1"/>
  <c r="E142" i="2" s="1"/>
  <c r="G142" i="2" l="1"/>
  <c r="B143" i="2" s="1"/>
  <c r="C143" i="2" s="1"/>
  <c r="D143" i="2" s="1"/>
  <c r="E143" i="2" s="1"/>
  <c r="G143" i="2" l="1"/>
  <c r="B144" i="2" s="1"/>
  <c r="C144" i="2" s="1"/>
  <c r="D144" i="2" s="1"/>
  <c r="E144" i="2" s="1"/>
  <c r="G144" i="2" l="1"/>
  <c r="B145" i="2" s="1"/>
  <c r="C145" i="2" s="1"/>
  <c r="D145" i="2" s="1"/>
  <c r="E145" i="2" s="1"/>
  <c r="G145" i="2" l="1"/>
  <c r="B146" i="2" s="1"/>
  <c r="C146" i="2" s="1"/>
  <c r="D146" i="2" s="1"/>
  <c r="E146" i="2" s="1"/>
  <c r="G146" i="2" l="1"/>
  <c r="B147" i="2" s="1"/>
  <c r="C147" i="2" s="1"/>
  <c r="D147" i="2" s="1"/>
  <c r="E147" i="2" s="1"/>
  <c r="G147" i="2" l="1"/>
  <c r="B148" i="2" s="1"/>
  <c r="C148" i="2" s="1"/>
  <c r="D148" i="2" s="1"/>
  <c r="E148" i="2" s="1"/>
  <c r="G148" i="2" l="1"/>
  <c r="B149" i="2" s="1"/>
  <c r="C149" i="2" s="1"/>
  <c r="D149" i="2" s="1"/>
  <c r="E149" i="2" s="1"/>
  <c r="G149" i="2" l="1"/>
  <c r="B150" i="2" s="1"/>
  <c r="C150" i="2" s="1"/>
  <c r="D150" i="2" s="1"/>
  <c r="E150" i="2" s="1"/>
  <c r="G150" i="2" l="1"/>
  <c r="B151" i="2" s="1"/>
  <c r="C151" i="2" s="1"/>
  <c r="D151" i="2" s="1"/>
  <c r="E151" i="2" s="1"/>
  <c r="G151" i="2" l="1"/>
  <c r="B152" i="2" s="1"/>
  <c r="C152" i="2" s="1"/>
  <c r="D152" i="2" s="1"/>
  <c r="E152" i="2" s="1"/>
  <c r="G152" i="2" l="1"/>
  <c r="B153" i="2" s="1"/>
  <c r="C153" i="2" s="1"/>
  <c r="D153" i="2" s="1"/>
  <c r="E153" i="2" s="1"/>
  <c r="G153" i="2" l="1"/>
  <c r="B154" i="2" s="1"/>
  <c r="C154" i="2" s="1"/>
  <c r="D154" i="2" s="1"/>
  <c r="E154" i="2" s="1"/>
  <c r="G154" i="2" l="1"/>
  <c r="B155" i="2" s="1"/>
  <c r="C155" i="2" s="1"/>
  <c r="D155" i="2" s="1"/>
  <c r="E155" i="2" s="1"/>
  <c r="G155" i="2" l="1"/>
  <c r="B156" i="2" s="1"/>
  <c r="C156" i="2" s="1"/>
  <c r="D156" i="2" s="1"/>
  <c r="E156" i="2" s="1"/>
  <c r="G156" i="2" l="1"/>
  <c r="B157" i="2" s="1"/>
  <c r="C157" i="2" s="1"/>
  <c r="D157" i="2" s="1"/>
  <c r="E157" i="2" s="1"/>
  <c r="G157" i="2" l="1"/>
  <c r="B158" i="2" s="1"/>
  <c r="C158" i="2" s="1"/>
  <c r="D158" i="2" s="1"/>
  <c r="E158" i="2" s="1"/>
  <c r="G158" i="2" l="1"/>
  <c r="B159" i="2" s="1"/>
  <c r="C159" i="2" s="1"/>
  <c r="D159" i="2" s="1"/>
  <c r="E159" i="2" s="1"/>
  <c r="G159" i="2" l="1"/>
  <c r="B160" i="2" s="1"/>
  <c r="C160" i="2" s="1"/>
  <c r="D160" i="2" s="1"/>
  <c r="E160" i="2" s="1"/>
  <c r="G160" i="2" l="1"/>
  <c r="B161" i="2" s="1"/>
  <c r="C161" i="2" s="1"/>
  <c r="D161" i="2" s="1"/>
  <c r="E161" i="2" s="1"/>
  <c r="G161" i="2" l="1"/>
  <c r="B162" i="2" s="1"/>
  <c r="C162" i="2" s="1"/>
  <c r="D162" i="2" s="1"/>
  <c r="E162" i="2" s="1"/>
  <c r="G162" i="2" l="1"/>
  <c r="B163" i="2" s="1"/>
  <c r="C163" i="2" s="1"/>
  <c r="D163" i="2" s="1"/>
  <c r="E163" i="2" s="1"/>
  <c r="G163" i="2" l="1"/>
  <c r="B164" i="2" s="1"/>
  <c r="C164" i="2" s="1"/>
  <c r="D164" i="2" s="1"/>
  <c r="E164" i="2" s="1"/>
  <c r="G164" i="2" l="1"/>
  <c r="B165" i="2" s="1"/>
  <c r="C165" i="2" s="1"/>
  <c r="D165" i="2" s="1"/>
  <c r="E165" i="2" s="1"/>
  <c r="G165" i="2" l="1"/>
  <c r="B166" i="2" s="1"/>
  <c r="C166" i="2" s="1"/>
  <c r="D166" i="2" s="1"/>
  <c r="E166" i="2" s="1"/>
  <c r="G166" i="2" l="1"/>
  <c r="B167" i="2" s="1"/>
  <c r="C167" i="2" s="1"/>
  <c r="D167" i="2" s="1"/>
  <c r="E167" i="2" s="1"/>
  <c r="G167" i="2" l="1"/>
  <c r="B168" i="2" s="1"/>
  <c r="C168" i="2" s="1"/>
  <c r="D168" i="2" s="1"/>
  <c r="E168" i="2" s="1"/>
  <c r="G168" i="2" l="1"/>
  <c r="B169" i="2" s="1"/>
  <c r="C169" i="2" s="1"/>
  <c r="D169" i="2" s="1"/>
  <c r="E169" i="2" s="1"/>
  <c r="G169" i="2" l="1"/>
  <c r="B170" i="2" s="1"/>
  <c r="C170" i="2" s="1"/>
  <c r="D170" i="2" s="1"/>
  <c r="E170" i="2" s="1"/>
  <c r="G170" i="2" l="1"/>
  <c r="B171" i="2" s="1"/>
  <c r="C171" i="2" s="1"/>
  <c r="D171" i="2" s="1"/>
  <c r="E171" i="2" s="1"/>
  <c r="G171" i="2" l="1"/>
  <c r="B172" i="2" s="1"/>
  <c r="C172" i="2" s="1"/>
  <c r="D172" i="2" s="1"/>
  <c r="E172" i="2" s="1"/>
  <c r="G172" i="2" l="1"/>
  <c r="B173" i="2" s="1"/>
  <c r="C173" i="2" s="1"/>
  <c r="D173" i="2" s="1"/>
  <c r="E173" i="2" s="1"/>
  <c r="G173" i="2" l="1"/>
  <c r="B174" i="2" s="1"/>
  <c r="C174" i="2" s="1"/>
  <c r="D174" i="2" s="1"/>
  <c r="E174" i="2" s="1"/>
  <c r="G174" i="2" l="1"/>
  <c r="B175" i="2" s="1"/>
  <c r="C175" i="2" s="1"/>
  <c r="D175" i="2" s="1"/>
  <c r="E175" i="2" s="1"/>
  <c r="G175" i="2" l="1"/>
  <c r="B176" i="2" s="1"/>
  <c r="C176" i="2" s="1"/>
  <c r="D176" i="2" s="1"/>
  <c r="E176" i="2" s="1"/>
  <c r="G176" i="2" l="1"/>
  <c r="B177" i="2" s="1"/>
  <c r="C177" i="2" s="1"/>
  <c r="D177" i="2" s="1"/>
  <c r="E177" i="2" s="1"/>
  <c r="G177" i="2" l="1"/>
  <c r="B178" i="2" s="1"/>
  <c r="C178" i="2" s="1"/>
  <c r="D178" i="2" s="1"/>
  <c r="E178" i="2" s="1"/>
  <c r="G178" i="2" l="1"/>
  <c r="B179" i="2" s="1"/>
  <c r="C179" i="2" s="1"/>
  <c r="D179" i="2" s="1"/>
  <c r="E179" i="2" s="1"/>
  <c r="G179" i="2" l="1"/>
  <c r="B180" i="2" s="1"/>
  <c r="C180" i="2" s="1"/>
  <c r="D180" i="2" s="1"/>
  <c r="E180" i="2" s="1"/>
  <c r="G180" i="2" l="1"/>
  <c r="B181" i="2" s="1"/>
  <c r="C181" i="2" s="1"/>
  <c r="D181" i="2" s="1"/>
  <c r="E181" i="2" s="1"/>
  <c r="G181" i="2" l="1"/>
  <c r="B182" i="2" s="1"/>
  <c r="C182" i="2" s="1"/>
  <c r="D182" i="2" s="1"/>
  <c r="E182" i="2" s="1"/>
  <c r="G182" i="2" l="1"/>
  <c r="B183" i="2" s="1"/>
  <c r="C183" i="2" s="1"/>
  <c r="D183" i="2" s="1"/>
  <c r="E183" i="2" s="1"/>
  <c r="G183" i="2" l="1"/>
  <c r="B184" i="2" s="1"/>
  <c r="C184" i="2" s="1"/>
  <c r="D184" i="2" s="1"/>
  <c r="E184" i="2" s="1"/>
  <c r="G184" i="2" l="1"/>
  <c r="B185" i="2" s="1"/>
  <c r="C185" i="2" s="1"/>
  <c r="D185" i="2" s="1"/>
  <c r="E185" i="2" s="1"/>
  <c r="G185" i="2" l="1"/>
  <c r="B186" i="2" s="1"/>
  <c r="C186" i="2" s="1"/>
  <c r="D186" i="2" s="1"/>
  <c r="E186" i="2" s="1"/>
  <c r="G186" i="2" l="1"/>
  <c r="B187" i="2" s="1"/>
  <c r="C187" i="2" s="1"/>
  <c r="D187" i="2" s="1"/>
  <c r="E187" i="2" s="1"/>
  <c r="G187" i="2" l="1"/>
  <c r="B188" i="2" s="1"/>
  <c r="C188" i="2" s="1"/>
  <c r="D188" i="2" s="1"/>
  <c r="E188" i="2" s="1"/>
  <c r="G188" i="2" l="1"/>
  <c r="B189" i="2" s="1"/>
  <c r="C189" i="2" s="1"/>
  <c r="D189" i="2" s="1"/>
  <c r="E189" i="2" s="1"/>
  <c r="G189" i="2" l="1"/>
  <c r="B190" i="2" s="1"/>
  <c r="C190" i="2" s="1"/>
  <c r="D190" i="2" s="1"/>
  <c r="E190" i="2" s="1"/>
  <c r="G190" i="2" l="1"/>
  <c r="B191" i="2" s="1"/>
  <c r="C191" i="2" s="1"/>
  <c r="D191" i="2" s="1"/>
  <c r="E191" i="2" s="1"/>
  <c r="G191" i="2" l="1"/>
  <c r="B192" i="2" s="1"/>
  <c r="C192" i="2" s="1"/>
  <c r="D192" i="2" s="1"/>
  <c r="E192" i="2" s="1"/>
  <c r="G192" i="2" l="1"/>
  <c r="B193" i="2" s="1"/>
  <c r="C193" i="2" s="1"/>
  <c r="D193" i="2" s="1"/>
  <c r="E193" i="2" s="1"/>
  <c r="G193" i="2" l="1"/>
  <c r="B194" i="2" s="1"/>
  <c r="C194" i="2" s="1"/>
  <c r="D194" i="2" s="1"/>
  <c r="E194" i="2" s="1"/>
  <c r="G194" i="2" l="1"/>
  <c r="B195" i="2" s="1"/>
  <c r="C195" i="2" s="1"/>
  <c r="D195" i="2" s="1"/>
  <c r="E195" i="2" s="1"/>
  <c r="G195" i="2" l="1"/>
  <c r="B196" i="2" s="1"/>
  <c r="C196" i="2" s="1"/>
  <c r="D196" i="2" s="1"/>
  <c r="E196" i="2" s="1"/>
  <c r="G196" i="2" l="1"/>
  <c r="B197" i="2" s="1"/>
  <c r="C197" i="2" s="1"/>
  <c r="D197" i="2" s="1"/>
  <c r="E197" i="2" s="1"/>
  <c r="G197" i="2" l="1"/>
  <c r="B198" i="2" s="1"/>
  <c r="C198" i="2" s="1"/>
  <c r="D198" i="2" s="1"/>
  <c r="E198" i="2" s="1"/>
  <c r="G198" i="2" l="1"/>
  <c r="B199" i="2" s="1"/>
  <c r="C199" i="2" s="1"/>
  <c r="D199" i="2" s="1"/>
  <c r="E199" i="2" s="1"/>
  <c r="G199" i="2" l="1"/>
  <c r="B200" i="2" s="1"/>
  <c r="C200" i="2" s="1"/>
  <c r="D200" i="2" s="1"/>
  <c r="E200" i="2" s="1"/>
  <c r="G200" i="2" l="1"/>
  <c r="B201" i="2" s="1"/>
  <c r="C201" i="2" s="1"/>
  <c r="D201" i="2" s="1"/>
  <c r="E201" i="2" s="1"/>
  <c r="G201" i="2" l="1"/>
  <c r="B202" i="2" s="1"/>
  <c r="C202" i="2" s="1"/>
  <c r="D202" i="2" s="1"/>
  <c r="E202" i="2" s="1"/>
  <c r="G202" i="2" l="1"/>
  <c r="B203" i="2" s="1"/>
  <c r="C203" i="2" s="1"/>
  <c r="D203" i="2" s="1"/>
  <c r="E203" i="2" s="1"/>
  <c r="G203" i="2" l="1"/>
  <c r="B204" i="2" s="1"/>
  <c r="C204" i="2" s="1"/>
  <c r="D204" i="2" s="1"/>
  <c r="E204" i="2" s="1"/>
  <c r="G204" i="2" l="1"/>
  <c r="B205" i="2" s="1"/>
  <c r="C205" i="2" s="1"/>
  <c r="D205" i="2" s="1"/>
  <c r="E205" i="2" s="1"/>
  <c r="G205" i="2" l="1"/>
  <c r="B206" i="2" s="1"/>
  <c r="C206" i="2" s="1"/>
  <c r="D206" i="2" s="1"/>
  <c r="E206" i="2" s="1"/>
  <c r="G206" i="2" l="1"/>
  <c r="B207" i="2" s="1"/>
  <c r="C207" i="2" s="1"/>
  <c r="D207" i="2" s="1"/>
  <c r="E207" i="2" s="1"/>
  <c r="G207" i="2" l="1"/>
  <c r="B208" i="2" s="1"/>
  <c r="C208" i="2" s="1"/>
  <c r="D208" i="2" s="1"/>
  <c r="E208" i="2" s="1"/>
  <c r="G208" i="2" l="1"/>
  <c r="B209" i="2" s="1"/>
  <c r="C209" i="2" s="1"/>
  <c r="D209" i="2" s="1"/>
  <c r="E209" i="2" s="1"/>
  <c r="G209" i="2" l="1"/>
  <c r="B210" i="2" s="1"/>
  <c r="C210" i="2" s="1"/>
  <c r="D210" i="2" s="1"/>
  <c r="E210" i="2" s="1"/>
  <c r="G210" i="2" l="1"/>
  <c r="B211" i="2" s="1"/>
  <c r="C211" i="2" s="1"/>
  <c r="D211" i="2" s="1"/>
  <c r="E211" i="2" s="1"/>
  <c r="G211" i="2" l="1"/>
  <c r="B212" i="2" s="1"/>
  <c r="C212" i="2" s="1"/>
  <c r="D212" i="2" s="1"/>
  <c r="E212" i="2" s="1"/>
  <c r="G212" i="2" l="1"/>
  <c r="B213" i="2" s="1"/>
  <c r="C213" i="2" s="1"/>
  <c r="D213" i="2" s="1"/>
  <c r="E213" i="2" s="1"/>
  <c r="G213" i="2" l="1"/>
  <c r="B214" i="2" s="1"/>
  <c r="C214" i="2" s="1"/>
  <c r="D214" i="2" s="1"/>
  <c r="E214" i="2" s="1"/>
  <c r="G214" i="2" l="1"/>
  <c r="B215" i="2" s="1"/>
  <c r="C215" i="2" s="1"/>
  <c r="D215" i="2" s="1"/>
  <c r="E215" i="2" s="1"/>
  <c r="G215" i="2" l="1"/>
  <c r="B216" i="2" s="1"/>
  <c r="C216" i="2" s="1"/>
  <c r="D216" i="2" s="1"/>
  <c r="E216" i="2" s="1"/>
  <c r="G216" i="2" l="1"/>
  <c r="B217" i="2" s="1"/>
  <c r="C217" i="2" s="1"/>
  <c r="D217" i="2" s="1"/>
  <c r="E217" i="2" s="1"/>
  <c r="G217" i="2" l="1"/>
  <c r="B218" i="2" s="1"/>
  <c r="C218" i="2" s="1"/>
  <c r="D218" i="2" s="1"/>
  <c r="E218" i="2" s="1"/>
  <c r="G218" i="2" l="1"/>
  <c r="B219" i="2" s="1"/>
  <c r="C219" i="2" s="1"/>
  <c r="D219" i="2" s="1"/>
  <c r="E219" i="2" s="1"/>
  <c r="G219" i="2" l="1"/>
  <c r="B220" i="2" s="1"/>
  <c r="C220" i="2" s="1"/>
  <c r="D220" i="2" s="1"/>
  <c r="E220" i="2" s="1"/>
  <c r="G220" i="2" l="1"/>
  <c r="B221" i="2" s="1"/>
  <c r="C221" i="2" s="1"/>
  <c r="D221" i="2" s="1"/>
  <c r="E221" i="2" s="1"/>
  <c r="G221" i="2" l="1"/>
  <c r="B222" i="2" s="1"/>
  <c r="C222" i="2" s="1"/>
  <c r="D222" i="2" s="1"/>
  <c r="E222" i="2" s="1"/>
  <c r="G222" i="2" l="1"/>
  <c r="B223" i="2" s="1"/>
  <c r="C223" i="2" s="1"/>
  <c r="D223" i="2" s="1"/>
  <c r="E223" i="2" s="1"/>
  <c r="G223" i="2" l="1"/>
  <c r="B224" i="2" s="1"/>
  <c r="C224" i="2" s="1"/>
  <c r="D224" i="2" s="1"/>
  <c r="E224" i="2" s="1"/>
  <c r="G224" i="2" l="1"/>
  <c r="B225" i="2" s="1"/>
  <c r="C225" i="2" s="1"/>
  <c r="D225" i="2" s="1"/>
  <c r="E225" i="2" s="1"/>
  <c r="G225" i="2" l="1"/>
  <c r="B226" i="2" s="1"/>
  <c r="C226" i="2" s="1"/>
  <c r="D226" i="2" s="1"/>
  <c r="E226" i="2" s="1"/>
  <c r="G226" i="2" l="1"/>
  <c r="B227" i="2" s="1"/>
  <c r="C227" i="2" s="1"/>
  <c r="D227" i="2" s="1"/>
  <c r="E227" i="2" s="1"/>
  <c r="G227" i="2" l="1"/>
  <c r="B228" i="2" s="1"/>
  <c r="C228" i="2" s="1"/>
  <c r="D228" i="2" s="1"/>
  <c r="E228" i="2" s="1"/>
  <c r="G228" i="2" l="1"/>
  <c r="B229" i="2" s="1"/>
  <c r="C229" i="2" s="1"/>
  <c r="D229" i="2" s="1"/>
  <c r="E229" i="2" s="1"/>
  <c r="G229" i="2" l="1"/>
  <c r="B230" i="2" s="1"/>
  <c r="C230" i="2" s="1"/>
  <c r="D230" i="2" s="1"/>
  <c r="E230" i="2" s="1"/>
  <c r="G230" i="2" l="1"/>
  <c r="B231" i="2" s="1"/>
  <c r="C231" i="2" s="1"/>
  <c r="D231" i="2" s="1"/>
  <c r="E231" i="2" s="1"/>
  <c r="G231" i="2" l="1"/>
  <c r="B232" i="2" s="1"/>
  <c r="C232" i="2" s="1"/>
  <c r="D232" i="2" s="1"/>
  <c r="E232" i="2" s="1"/>
  <c r="G232" i="2" l="1"/>
  <c r="B233" i="2" s="1"/>
  <c r="C233" i="2" s="1"/>
  <c r="D233" i="2" s="1"/>
  <c r="E233" i="2" s="1"/>
  <c r="G233" i="2" l="1"/>
  <c r="B234" i="2" s="1"/>
  <c r="C234" i="2" s="1"/>
  <c r="D234" i="2" s="1"/>
  <c r="E234" i="2" s="1"/>
  <c r="G234" i="2" l="1"/>
  <c r="B235" i="2" s="1"/>
  <c r="C235" i="2" s="1"/>
  <c r="D235" i="2" s="1"/>
  <c r="E235" i="2" s="1"/>
  <c r="G235" i="2" l="1"/>
  <c r="B236" i="2" s="1"/>
  <c r="C236" i="2" s="1"/>
  <c r="D236" i="2" s="1"/>
  <c r="E236" i="2" s="1"/>
  <c r="G236" i="2" l="1"/>
  <c r="B237" i="2" s="1"/>
  <c r="C237" i="2" s="1"/>
  <c r="D237" i="2" s="1"/>
  <c r="E237" i="2" s="1"/>
  <c r="G237" i="2" l="1"/>
  <c r="B238" i="2" s="1"/>
  <c r="C238" i="2" s="1"/>
  <c r="D238" i="2" s="1"/>
  <c r="E238" i="2" s="1"/>
  <c r="G238" i="2" l="1"/>
  <c r="B239" i="2" s="1"/>
  <c r="C239" i="2" s="1"/>
  <c r="D239" i="2" s="1"/>
  <c r="E239" i="2" s="1"/>
  <c r="G239" i="2" l="1"/>
  <c r="B240" i="2" s="1"/>
  <c r="C240" i="2" s="1"/>
  <c r="D240" i="2" s="1"/>
  <c r="E240" i="2" s="1"/>
  <c r="G240" i="2" l="1"/>
  <c r="B241" i="2" s="1"/>
  <c r="C241" i="2" s="1"/>
  <c r="D241" i="2" s="1"/>
  <c r="E241" i="2" s="1"/>
  <c r="G241" i="2" l="1"/>
  <c r="B242" i="2" s="1"/>
  <c r="C242" i="2" s="1"/>
  <c r="D242" i="2" s="1"/>
  <c r="E242" i="2" s="1"/>
  <c r="G242" i="2" l="1"/>
  <c r="B243" i="2" s="1"/>
  <c r="C243" i="2" s="1"/>
  <c r="D243" i="2" s="1"/>
  <c r="E243" i="2" s="1"/>
  <c r="G243" i="2" l="1"/>
  <c r="B244" i="2" s="1"/>
  <c r="C244" i="2" s="1"/>
  <c r="D244" i="2" s="1"/>
  <c r="E244" i="2" s="1"/>
  <c r="G244" i="2" l="1"/>
  <c r="B245" i="2" s="1"/>
  <c r="C245" i="2" s="1"/>
  <c r="D245" i="2" s="1"/>
  <c r="E245" i="2" s="1"/>
  <c r="G245" i="2" l="1"/>
  <c r="B246" i="2" s="1"/>
  <c r="C246" i="2" s="1"/>
  <c r="D246" i="2" s="1"/>
  <c r="E246" i="2" s="1"/>
  <c r="G246" i="2" l="1"/>
  <c r="B247" i="2" s="1"/>
  <c r="C247" i="2" s="1"/>
  <c r="D247" i="2" s="1"/>
  <c r="E247" i="2" s="1"/>
  <c r="G247" i="2" l="1"/>
  <c r="B248" i="2" s="1"/>
  <c r="C248" i="2" s="1"/>
  <c r="D248" i="2" s="1"/>
  <c r="E248" i="2" s="1"/>
  <c r="G248" i="2" l="1"/>
  <c r="B249" i="2" s="1"/>
  <c r="C249" i="2" s="1"/>
  <c r="D249" i="2" s="1"/>
  <c r="E249" i="2" s="1"/>
  <c r="G249" i="2" l="1"/>
  <c r="B250" i="2" s="1"/>
  <c r="C250" i="2" s="1"/>
  <c r="D250" i="2" s="1"/>
  <c r="E250" i="2" s="1"/>
  <c r="G250" i="2" l="1"/>
  <c r="B251" i="2" s="1"/>
  <c r="C251" i="2" s="1"/>
  <c r="D251" i="2" s="1"/>
  <c r="E251" i="2" s="1"/>
  <c r="G251" i="2" l="1"/>
  <c r="B252" i="2" s="1"/>
  <c r="C252" i="2" s="1"/>
  <c r="D252" i="2" s="1"/>
  <c r="E252" i="2" s="1"/>
  <c r="G252" i="2" l="1"/>
  <c r="B253" i="2" s="1"/>
  <c r="C253" i="2" s="1"/>
  <c r="D253" i="2" s="1"/>
  <c r="E253" i="2" s="1"/>
  <c r="G253" i="2" l="1"/>
  <c r="B254" i="2" s="1"/>
  <c r="C254" i="2" s="1"/>
  <c r="D254" i="2" s="1"/>
  <c r="E254" i="2" s="1"/>
  <c r="G254" i="2" l="1"/>
  <c r="B255" i="2" s="1"/>
  <c r="C255" i="2" s="1"/>
  <c r="D255" i="2" s="1"/>
  <c r="E255" i="2" s="1"/>
  <c r="G255" i="2" l="1"/>
  <c r="B256" i="2" s="1"/>
  <c r="C256" i="2" s="1"/>
  <c r="D256" i="2" s="1"/>
  <c r="E256" i="2" s="1"/>
  <c r="G256" i="2" l="1"/>
  <c r="B257" i="2" s="1"/>
  <c r="C257" i="2" s="1"/>
  <c r="D257" i="2" s="1"/>
  <c r="E257" i="2" s="1"/>
  <c r="G257" i="2" l="1"/>
  <c r="B258" i="2" s="1"/>
  <c r="C258" i="2" s="1"/>
  <c r="D258" i="2" s="1"/>
  <c r="E258" i="2" s="1"/>
  <c r="G258" i="2" l="1"/>
  <c r="B259" i="2" s="1"/>
  <c r="C259" i="2" s="1"/>
  <c r="D259" i="2" s="1"/>
  <c r="E259" i="2" s="1"/>
  <c r="G259" i="2" l="1"/>
  <c r="B260" i="2" s="1"/>
  <c r="C260" i="2" s="1"/>
  <c r="D260" i="2" s="1"/>
  <c r="E260" i="2" s="1"/>
  <c r="G260" i="2" l="1"/>
  <c r="B261" i="2" s="1"/>
  <c r="C261" i="2" s="1"/>
  <c r="D261" i="2" s="1"/>
  <c r="E261" i="2" s="1"/>
  <c r="G261" i="2" l="1"/>
  <c r="B262" i="2" s="1"/>
  <c r="C262" i="2" s="1"/>
  <c r="D262" i="2" s="1"/>
  <c r="E262" i="2" s="1"/>
  <c r="G262" i="2" l="1"/>
  <c r="B263" i="2" s="1"/>
  <c r="C263" i="2" s="1"/>
  <c r="D263" i="2" s="1"/>
  <c r="E263" i="2" s="1"/>
  <c r="G263" i="2" l="1"/>
  <c r="B264" i="2" s="1"/>
  <c r="C264" i="2" s="1"/>
  <c r="D264" i="2" s="1"/>
  <c r="E264" i="2" s="1"/>
  <c r="G264" i="2" l="1"/>
  <c r="B265" i="2" s="1"/>
  <c r="C265" i="2" s="1"/>
  <c r="D265" i="2" s="1"/>
  <c r="E265" i="2" s="1"/>
  <c r="G265" i="2" l="1"/>
  <c r="B266" i="2" s="1"/>
  <c r="C266" i="2" s="1"/>
  <c r="D266" i="2" s="1"/>
  <c r="E266" i="2" s="1"/>
  <c r="G266" i="2" l="1"/>
  <c r="B267" i="2" s="1"/>
  <c r="C267" i="2" s="1"/>
  <c r="D267" i="2" s="1"/>
  <c r="E267" i="2" s="1"/>
  <c r="G267" i="2" l="1"/>
  <c r="B268" i="2" s="1"/>
  <c r="C268" i="2" s="1"/>
  <c r="D268" i="2" s="1"/>
  <c r="E268" i="2" s="1"/>
  <c r="G268" i="2" l="1"/>
  <c r="B269" i="2" s="1"/>
  <c r="C269" i="2" s="1"/>
  <c r="D269" i="2" s="1"/>
  <c r="E269" i="2" s="1"/>
  <c r="G269" i="2" l="1"/>
  <c r="B270" i="2" s="1"/>
  <c r="C270" i="2" s="1"/>
  <c r="D270" i="2" s="1"/>
  <c r="E270" i="2" s="1"/>
  <c r="G270" i="2" l="1"/>
  <c r="B271" i="2" s="1"/>
  <c r="C271" i="2" s="1"/>
  <c r="D271" i="2" s="1"/>
  <c r="E271" i="2" s="1"/>
  <c r="G271" i="2" l="1"/>
  <c r="B272" i="2" s="1"/>
  <c r="C272" i="2" s="1"/>
  <c r="D272" i="2" s="1"/>
  <c r="E272" i="2" s="1"/>
  <c r="G272" i="2" l="1"/>
  <c r="B273" i="2" s="1"/>
  <c r="C273" i="2" s="1"/>
  <c r="D273" i="2" s="1"/>
  <c r="E273" i="2" s="1"/>
  <c r="G273" i="2" l="1"/>
  <c r="B274" i="2" s="1"/>
  <c r="C274" i="2" s="1"/>
  <c r="D274" i="2" s="1"/>
  <c r="E274" i="2" s="1"/>
  <c r="G274" i="2" l="1"/>
  <c r="B275" i="2" s="1"/>
  <c r="C275" i="2" s="1"/>
  <c r="D275" i="2" s="1"/>
  <c r="E275" i="2" s="1"/>
  <c r="G275" i="2" l="1"/>
  <c r="B276" i="2" s="1"/>
  <c r="C276" i="2" s="1"/>
  <c r="D276" i="2" s="1"/>
  <c r="E276" i="2" s="1"/>
  <c r="G276" i="2" l="1"/>
  <c r="B277" i="2" s="1"/>
  <c r="C277" i="2" s="1"/>
  <c r="D277" i="2" s="1"/>
  <c r="E277" i="2" s="1"/>
  <c r="G277" i="2" l="1"/>
  <c r="B278" i="2" s="1"/>
  <c r="C278" i="2" s="1"/>
  <c r="D278" i="2" s="1"/>
  <c r="E278" i="2" s="1"/>
  <c r="G278" i="2" l="1"/>
  <c r="B279" i="2" s="1"/>
  <c r="C279" i="2" s="1"/>
  <c r="D279" i="2" s="1"/>
  <c r="E279" i="2" s="1"/>
  <c r="G279" i="2" l="1"/>
  <c r="B280" i="2" s="1"/>
  <c r="C280" i="2" s="1"/>
  <c r="D280" i="2" s="1"/>
  <c r="E280" i="2" s="1"/>
  <c r="G280" i="2" l="1"/>
  <c r="B281" i="2" s="1"/>
  <c r="C281" i="2" s="1"/>
  <c r="D281" i="2" s="1"/>
  <c r="E281" i="2" s="1"/>
  <c r="G281" i="2" l="1"/>
  <c r="B282" i="2" s="1"/>
  <c r="C282" i="2" s="1"/>
  <c r="D282" i="2" s="1"/>
  <c r="E282" i="2" s="1"/>
  <c r="G282" i="2" l="1"/>
  <c r="B283" i="2" s="1"/>
  <c r="C283" i="2" s="1"/>
  <c r="D283" i="2" s="1"/>
  <c r="E283" i="2" s="1"/>
  <c r="G283" i="2" l="1"/>
  <c r="B284" i="2" s="1"/>
  <c r="C284" i="2" s="1"/>
  <c r="D284" i="2" s="1"/>
  <c r="E284" i="2" s="1"/>
  <c r="G284" i="2" l="1"/>
  <c r="B285" i="2" s="1"/>
  <c r="C285" i="2" s="1"/>
  <c r="D285" i="2" s="1"/>
  <c r="E285" i="2" s="1"/>
  <c r="G285" i="2" l="1"/>
  <c r="B286" i="2" s="1"/>
  <c r="C286" i="2" s="1"/>
  <c r="D286" i="2" s="1"/>
  <c r="E286" i="2" s="1"/>
  <c r="G286" i="2" l="1"/>
  <c r="B287" i="2" s="1"/>
  <c r="C287" i="2" s="1"/>
  <c r="D287" i="2" s="1"/>
  <c r="E287" i="2" s="1"/>
  <c r="G287" i="2" l="1"/>
  <c r="B288" i="2" s="1"/>
  <c r="C288" i="2" s="1"/>
  <c r="D288" i="2" s="1"/>
  <c r="E288" i="2" s="1"/>
  <c r="G288" i="2" l="1"/>
  <c r="B289" i="2" s="1"/>
  <c r="C289" i="2" s="1"/>
  <c r="D289" i="2" s="1"/>
  <c r="E289" i="2" s="1"/>
  <c r="G289" i="2" l="1"/>
  <c r="B290" i="2" s="1"/>
  <c r="C290" i="2" s="1"/>
  <c r="D290" i="2" s="1"/>
  <c r="E290" i="2" s="1"/>
  <c r="G290" i="2" l="1"/>
  <c r="B291" i="2" s="1"/>
  <c r="C291" i="2" s="1"/>
  <c r="D291" i="2" s="1"/>
  <c r="E291" i="2" s="1"/>
  <c r="G291" i="2" l="1"/>
  <c r="B292" i="2" s="1"/>
  <c r="C292" i="2" s="1"/>
  <c r="D292" i="2" s="1"/>
  <c r="E292" i="2" s="1"/>
  <c r="G292" i="2" l="1"/>
  <c r="B293" i="2" s="1"/>
  <c r="C293" i="2" s="1"/>
  <c r="D293" i="2" s="1"/>
  <c r="E293" i="2" s="1"/>
  <c r="G293" i="2" l="1"/>
  <c r="B294" i="2" s="1"/>
  <c r="C294" i="2" s="1"/>
  <c r="D294" i="2" s="1"/>
  <c r="E294" i="2" s="1"/>
  <c r="G294" i="2" l="1"/>
  <c r="B295" i="2" s="1"/>
  <c r="C295" i="2" s="1"/>
  <c r="D295" i="2" s="1"/>
  <c r="E295" i="2" s="1"/>
  <c r="G295" i="2" l="1"/>
  <c r="B296" i="2" s="1"/>
  <c r="C296" i="2" s="1"/>
  <c r="D296" i="2" s="1"/>
  <c r="E296" i="2" s="1"/>
  <c r="G296" i="2" l="1"/>
  <c r="B297" i="2" s="1"/>
  <c r="C297" i="2" s="1"/>
  <c r="D297" i="2" s="1"/>
  <c r="E297" i="2" s="1"/>
  <c r="G297" i="2" l="1"/>
  <c r="B298" i="2" s="1"/>
  <c r="C298" i="2" s="1"/>
  <c r="D298" i="2" s="1"/>
  <c r="E298" i="2" s="1"/>
  <c r="G298" i="2" l="1"/>
  <c r="B299" i="2" s="1"/>
  <c r="C299" i="2" s="1"/>
  <c r="D299" i="2" s="1"/>
  <c r="E299" i="2" s="1"/>
  <c r="G299" i="2" l="1"/>
  <c r="B300" i="2" s="1"/>
  <c r="C300" i="2" s="1"/>
  <c r="D300" i="2" s="1"/>
  <c r="E300" i="2" s="1"/>
  <c r="G300" i="2" l="1"/>
  <c r="B301" i="2" s="1"/>
  <c r="C301" i="2" s="1"/>
  <c r="D301" i="2" s="1"/>
  <c r="E301" i="2" s="1"/>
  <c r="G301" i="2" l="1"/>
  <c r="B302" i="2" s="1"/>
  <c r="C302" i="2" s="1"/>
  <c r="D302" i="2" s="1"/>
  <c r="E302" i="2" s="1"/>
  <c r="G302" i="2" l="1"/>
  <c r="B303" i="2" s="1"/>
  <c r="C303" i="2" s="1"/>
  <c r="D303" i="2" s="1"/>
  <c r="E303" i="2" s="1"/>
  <c r="G303" i="2" l="1"/>
  <c r="B304" i="2" s="1"/>
  <c r="C304" i="2" s="1"/>
  <c r="D304" i="2" s="1"/>
  <c r="E304" i="2" s="1"/>
  <c r="G304" i="2" l="1"/>
  <c r="B305" i="2" s="1"/>
  <c r="C305" i="2" s="1"/>
  <c r="D305" i="2" s="1"/>
  <c r="E305" i="2" s="1"/>
  <c r="G305" i="2" l="1"/>
  <c r="B306" i="2" s="1"/>
  <c r="C306" i="2" s="1"/>
  <c r="D306" i="2" s="1"/>
  <c r="E306" i="2" s="1"/>
  <c r="G306" i="2" l="1"/>
  <c r="B307" i="2" s="1"/>
  <c r="C307" i="2" s="1"/>
  <c r="D307" i="2" s="1"/>
  <c r="E307" i="2" s="1"/>
  <c r="G307" i="2" l="1"/>
  <c r="B308" i="2" s="1"/>
  <c r="C308" i="2" s="1"/>
  <c r="D308" i="2" s="1"/>
  <c r="E308" i="2" s="1"/>
  <c r="G308" i="2" l="1"/>
  <c r="B309" i="2" s="1"/>
  <c r="C309" i="2" s="1"/>
  <c r="D309" i="2" s="1"/>
  <c r="E309" i="2" s="1"/>
  <c r="G309" i="2" l="1"/>
  <c r="B310" i="2" s="1"/>
  <c r="C310" i="2" s="1"/>
  <c r="D310" i="2" s="1"/>
  <c r="E310" i="2" s="1"/>
  <c r="G310" i="2" l="1"/>
  <c r="B311" i="2" s="1"/>
  <c r="C311" i="2" s="1"/>
  <c r="D311" i="2" s="1"/>
  <c r="E311" i="2" s="1"/>
  <c r="G311" i="2" l="1"/>
  <c r="B312" i="2" s="1"/>
  <c r="C312" i="2" s="1"/>
  <c r="D312" i="2" s="1"/>
  <c r="E312" i="2" s="1"/>
  <c r="G312" i="2" l="1"/>
  <c r="B313" i="2" s="1"/>
  <c r="C313" i="2" s="1"/>
  <c r="D313" i="2" s="1"/>
  <c r="E313" i="2" s="1"/>
  <c r="G313" i="2" l="1"/>
  <c r="B314" i="2" s="1"/>
  <c r="C314" i="2" s="1"/>
  <c r="D314" i="2" s="1"/>
  <c r="E314" i="2" s="1"/>
  <c r="G314" i="2" l="1"/>
  <c r="B315" i="2" s="1"/>
  <c r="C315" i="2" s="1"/>
  <c r="D315" i="2" s="1"/>
  <c r="E315" i="2" s="1"/>
  <c r="G315" i="2" l="1"/>
  <c r="B316" i="2" s="1"/>
  <c r="C316" i="2" s="1"/>
  <c r="D316" i="2" s="1"/>
  <c r="E316" i="2" s="1"/>
  <c r="G316" i="2" l="1"/>
  <c r="B317" i="2" s="1"/>
  <c r="C317" i="2" s="1"/>
  <c r="D317" i="2" s="1"/>
  <c r="E317" i="2" s="1"/>
  <c r="G317" i="2" l="1"/>
  <c r="B318" i="2" s="1"/>
  <c r="C318" i="2" s="1"/>
  <c r="D318" i="2" s="1"/>
  <c r="E318" i="2" s="1"/>
  <c r="G318" i="2" l="1"/>
  <c r="B319" i="2" s="1"/>
  <c r="C319" i="2" s="1"/>
  <c r="D319" i="2" s="1"/>
  <c r="E319" i="2" s="1"/>
  <c r="G319" i="2" l="1"/>
  <c r="B320" i="2" s="1"/>
  <c r="C320" i="2" s="1"/>
  <c r="D320" i="2" s="1"/>
  <c r="E320" i="2" s="1"/>
  <c r="G320" i="2" l="1"/>
  <c r="B321" i="2" s="1"/>
  <c r="C321" i="2" s="1"/>
  <c r="D321" i="2" s="1"/>
  <c r="E321" i="2" s="1"/>
  <c r="G321" i="2" l="1"/>
  <c r="B322" i="2" s="1"/>
  <c r="C322" i="2" s="1"/>
  <c r="D322" i="2" s="1"/>
  <c r="E322" i="2" s="1"/>
  <c r="G322" i="2" l="1"/>
  <c r="B323" i="2" s="1"/>
  <c r="C323" i="2" s="1"/>
  <c r="D323" i="2" s="1"/>
  <c r="E323" i="2" s="1"/>
  <c r="G323" i="2" l="1"/>
  <c r="B324" i="2" s="1"/>
  <c r="C324" i="2" s="1"/>
  <c r="D324" i="2" s="1"/>
  <c r="E324" i="2" s="1"/>
  <c r="G324" i="2" l="1"/>
  <c r="B325" i="2" s="1"/>
  <c r="C325" i="2" s="1"/>
  <c r="D325" i="2" s="1"/>
  <c r="E325" i="2" s="1"/>
  <c r="G325" i="2" l="1"/>
  <c r="B326" i="2" s="1"/>
  <c r="C326" i="2" s="1"/>
  <c r="D326" i="2" s="1"/>
  <c r="E326" i="2" s="1"/>
  <c r="G326" i="2" l="1"/>
  <c r="B327" i="2" s="1"/>
  <c r="C327" i="2" s="1"/>
  <c r="D327" i="2" s="1"/>
  <c r="E327" i="2" s="1"/>
  <c r="G327" i="2" l="1"/>
  <c r="B328" i="2" s="1"/>
  <c r="C328" i="2" s="1"/>
  <c r="D328" i="2" s="1"/>
  <c r="E328" i="2" s="1"/>
  <c r="G328" i="2" l="1"/>
  <c r="B329" i="2" s="1"/>
  <c r="C329" i="2" s="1"/>
  <c r="D329" i="2" s="1"/>
  <c r="E329" i="2" s="1"/>
  <c r="G329" i="2" l="1"/>
  <c r="B330" i="2" s="1"/>
  <c r="C330" i="2" s="1"/>
  <c r="D330" i="2" s="1"/>
  <c r="E330" i="2" s="1"/>
  <c r="G330" i="2" l="1"/>
  <c r="B331" i="2" s="1"/>
  <c r="C331" i="2" s="1"/>
  <c r="D331" i="2" s="1"/>
  <c r="E331" i="2" s="1"/>
  <c r="G331" i="2" l="1"/>
  <c r="B332" i="2" s="1"/>
  <c r="C332" i="2" s="1"/>
  <c r="D332" i="2" s="1"/>
  <c r="E332" i="2" s="1"/>
  <c r="G332" i="2" l="1"/>
  <c r="B333" i="2" s="1"/>
  <c r="C333" i="2" s="1"/>
  <c r="D333" i="2" s="1"/>
  <c r="E333" i="2" s="1"/>
  <c r="G333" i="2" l="1"/>
  <c r="B334" i="2" s="1"/>
  <c r="C334" i="2" s="1"/>
  <c r="D334" i="2" s="1"/>
  <c r="E334" i="2" s="1"/>
  <c r="G334" i="2" l="1"/>
  <c r="B335" i="2" s="1"/>
  <c r="C335" i="2" s="1"/>
  <c r="D335" i="2" s="1"/>
  <c r="E335" i="2" s="1"/>
  <c r="G335" i="2" l="1"/>
  <c r="B336" i="2" s="1"/>
  <c r="C336" i="2" s="1"/>
  <c r="D336" i="2" s="1"/>
  <c r="E336" i="2" s="1"/>
  <c r="G336" i="2" l="1"/>
  <c r="B337" i="2" s="1"/>
  <c r="C337" i="2" s="1"/>
  <c r="D337" i="2" s="1"/>
  <c r="E337" i="2" s="1"/>
  <c r="G337" i="2" l="1"/>
  <c r="B338" i="2" s="1"/>
  <c r="C338" i="2" s="1"/>
  <c r="D338" i="2" s="1"/>
  <c r="E338" i="2" s="1"/>
  <c r="G338" i="2" l="1"/>
  <c r="B339" i="2" s="1"/>
  <c r="C339" i="2" s="1"/>
  <c r="D339" i="2" s="1"/>
  <c r="E339" i="2" s="1"/>
  <c r="G339" i="2" l="1"/>
  <c r="B340" i="2" s="1"/>
  <c r="C340" i="2" s="1"/>
  <c r="D340" i="2" s="1"/>
  <c r="E340" i="2" s="1"/>
  <c r="G340" i="2" l="1"/>
  <c r="B341" i="2" s="1"/>
  <c r="C341" i="2" s="1"/>
  <c r="D341" i="2" s="1"/>
  <c r="E341" i="2" s="1"/>
  <c r="G341" i="2" l="1"/>
  <c r="B342" i="2" s="1"/>
  <c r="C342" i="2" s="1"/>
  <c r="D342" i="2" s="1"/>
  <c r="E342" i="2" s="1"/>
  <c r="G342" i="2" l="1"/>
  <c r="B343" i="2" s="1"/>
  <c r="C343" i="2" s="1"/>
  <c r="D343" i="2" s="1"/>
  <c r="E343" i="2" s="1"/>
  <c r="G343" i="2" l="1"/>
  <c r="B344" i="2" s="1"/>
  <c r="C344" i="2" s="1"/>
  <c r="D344" i="2" s="1"/>
  <c r="E344" i="2" s="1"/>
  <c r="G344" i="2" l="1"/>
  <c r="B345" i="2" s="1"/>
  <c r="C345" i="2" s="1"/>
  <c r="D345" i="2" s="1"/>
  <c r="E345" i="2" s="1"/>
  <c r="G345" i="2" l="1"/>
  <c r="B346" i="2" s="1"/>
  <c r="C346" i="2" s="1"/>
  <c r="D346" i="2" s="1"/>
  <c r="E346" i="2" s="1"/>
  <c r="G346" i="2" l="1"/>
  <c r="B347" i="2" s="1"/>
  <c r="C347" i="2" s="1"/>
  <c r="D347" i="2" s="1"/>
  <c r="E347" i="2" s="1"/>
  <c r="G347" i="2" l="1"/>
  <c r="B348" i="2" s="1"/>
  <c r="C348" i="2" s="1"/>
  <c r="D348" i="2" s="1"/>
  <c r="E348" i="2" s="1"/>
  <c r="G348" i="2" l="1"/>
  <c r="B349" i="2" s="1"/>
  <c r="C349" i="2" s="1"/>
  <c r="D349" i="2" s="1"/>
  <c r="E349" i="2" s="1"/>
  <c r="G349" i="2" l="1"/>
  <c r="B350" i="2" s="1"/>
  <c r="C350" i="2" s="1"/>
  <c r="D350" i="2" s="1"/>
  <c r="E350" i="2" s="1"/>
  <c r="G350" i="2" l="1"/>
  <c r="B351" i="2" s="1"/>
  <c r="C351" i="2" s="1"/>
  <c r="D351" i="2" s="1"/>
  <c r="E351" i="2" s="1"/>
  <c r="G351" i="2" l="1"/>
  <c r="B352" i="2" s="1"/>
  <c r="C352" i="2" s="1"/>
  <c r="D352" i="2" s="1"/>
  <c r="E352" i="2" s="1"/>
  <c r="G352" i="2" l="1"/>
  <c r="B353" i="2" s="1"/>
  <c r="C353" i="2" s="1"/>
  <c r="D353" i="2" s="1"/>
  <c r="E353" i="2" s="1"/>
  <c r="G353" i="2" l="1"/>
  <c r="B354" i="2" s="1"/>
  <c r="C354" i="2" s="1"/>
  <c r="D354" i="2" s="1"/>
  <c r="E354" i="2" s="1"/>
  <c r="G354" i="2" l="1"/>
  <c r="B355" i="2" s="1"/>
  <c r="C355" i="2" s="1"/>
  <c r="D355" i="2" s="1"/>
  <c r="E355" i="2" s="1"/>
  <c r="G355" i="2" l="1"/>
  <c r="B356" i="2" s="1"/>
  <c r="C356" i="2" s="1"/>
  <c r="D356" i="2" s="1"/>
  <c r="E356" i="2" s="1"/>
  <c r="G356" i="2" l="1"/>
  <c r="B357" i="2" s="1"/>
  <c r="C357" i="2" s="1"/>
  <c r="D357" i="2" s="1"/>
  <c r="E357" i="2" s="1"/>
  <c r="G357" i="2" l="1"/>
  <c r="B358" i="2" s="1"/>
  <c r="C358" i="2" s="1"/>
  <c r="D358" i="2" s="1"/>
  <c r="E358" i="2" s="1"/>
  <c r="G358" i="2" l="1"/>
  <c r="B359" i="2" s="1"/>
  <c r="C359" i="2" s="1"/>
  <c r="D359" i="2" s="1"/>
  <c r="E359" i="2" s="1"/>
  <c r="G359" i="2" l="1"/>
  <c r="B360" i="2" s="1"/>
  <c r="C360" i="2" s="1"/>
  <c r="D360" i="2" s="1"/>
  <c r="E360" i="2" s="1"/>
  <c r="G360" i="2" l="1"/>
  <c r="B361" i="2" s="1"/>
  <c r="C361" i="2" s="1"/>
  <c r="D361" i="2" s="1"/>
  <c r="E361" i="2" s="1"/>
  <c r="G361" i="2" l="1"/>
  <c r="B362" i="2" s="1"/>
  <c r="C362" i="2" s="1"/>
  <c r="D362" i="2" s="1"/>
  <c r="E362" i="2" s="1"/>
  <c r="G362" i="2" l="1"/>
  <c r="B363" i="2" s="1"/>
  <c r="C363" i="2" s="1"/>
  <c r="D363" i="2" s="1"/>
  <c r="E363" i="2" s="1"/>
  <c r="G363" i="2" l="1"/>
  <c r="B364" i="2" s="1"/>
  <c r="C364" i="2" s="1"/>
  <c r="D364" i="2" s="1"/>
  <c r="E364" i="2" s="1"/>
  <c r="G364" i="2" l="1"/>
  <c r="B365" i="2" s="1"/>
  <c r="C365" i="2" s="1"/>
  <c r="D365" i="2" s="1"/>
  <c r="E365" i="2" s="1"/>
  <c r="G365" i="2" l="1"/>
  <c r="B366" i="2" s="1"/>
  <c r="C366" i="2" s="1"/>
  <c r="D366" i="2" s="1"/>
  <c r="E366" i="2" s="1"/>
  <c r="G366" i="2" l="1"/>
</calcChain>
</file>

<file path=xl/sharedStrings.xml><?xml version="1.0" encoding="utf-8"?>
<sst xmlns="http://schemas.openxmlformats.org/spreadsheetml/2006/main" count="49" uniqueCount="49">
  <si>
    <t>Daily Earnings Rate:</t>
  </si>
  <si>
    <t>Income to Re-deposit Ratio:</t>
  </si>
  <si>
    <t>Start Date:</t>
  </si>
  <si>
    <t>Month</t>
  </si>
  <si>
    <t>Days in the Month</t>
  </si>
  <si>
    <t>50:50</t>
  </si>
  <si>
    <t>Size of Fund at Start of Month</t>
  </si>
  <si>
    <t>Size of Fund at End of Month</t>
  </si>
  <si>
    <t>Monthly Total Earnings</t>
  </si>
  <si>
    <t>Monthly Total Re-Deposited</t>
  </si>
  <si>
    <t>Total income for the period:</t>
  </si>
  <si>
    <t>Monthly Total Income</t>
  </si>
  <si>
    <t>1. From the CMB Calculator, you are at the point of withdrawing and re-depositing every day from this date onwards</t>
  </si>
  <si>
    <t>3. Enter the Daily Earnings rate</t>
  </si>
  <si>
    <t>4. Select the Income to Re-deposit Ratio i.e. 50:50</t>
  </si>
  <si>
    <t>2. Enter the value of the trading fund on the Start Date</t>
  </si>
  <si>
    <t>5. Read out the total income for the entire period below</t>
  </si>
  <si>
    <t>Totals:</t>
  </si>
  <si>
    <t>Volume in your group:</t>
  </si>
  <si>
    <t>Distribution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</si>
  <si>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</si>
  <si>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</si>
  <si>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</si>
  <si>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</si>
  <si>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</si>
  <si>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</si>
  <si>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</si>
  <si>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</si>
  <si>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</si>
  <si>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</si>
  <si>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Total Daily Income:</t>
  </si>
  <si>
    <t>Amount per Level</t>
  </si>
  <si>
    <t>Proportion per Level</t>
  </si>
  <si>
    <t>Commission Percentage</t>
  </si>
  <si>
    <t>Commission Amount</t>
  </si>
  <si>
    <t>Daily Earnings per Level</t>
  </si>
  <si>
    <t>Total Monthly Income:</t>
  </si>
  <si>
    <t>Total Annual Income:</t>
  </si>
  <si>
    <t>Start Trading Fund Size:</t>
  </si>
  <si>
    <t>Deposit Commissions*</t>
  </si>
  <si>
    <t>Reinvest Fees (%)</t>
  </si>
  <si>
    <t>Dny</t>
  </si>
  <si>
    <t>Investice do obchodování</t>
  </si>
  <si>
    <t>Denní zisky</t>
  </si>
  <si>
    <t>Reinvestice</t>
  </si>
  <si>
    <t>Reinvestice po odečtení poplatku</t>
  </si>
  <si>
    <t>Celkem</t>
  </si>
  <si>
    <r>
      <rPr>
        <b/>
        <sz val="11"/>
        <color theme="1"/>
        <rFont val="Calibri"/>
        <family val="2"/>
        <scheme val="minor"/>
      </rPr>
      <t>Strategie</t>
    </r>
    <r>
      <rPr>
        <sz val="11"/>
        <color theme="1"/>
        <rFont val="Calibri"/>
        <family val="2"/>
        <scheme val="minor"/>
      </rPr>
      <t>: Vybírejte a znovu vkládejte pokaždé, když „Total earnings“ dosáhne 15 $ – minimální částka pro reinvestici</t>
    </r>
  </si>
  <si>
    <t>Denní zisk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</si>
</sst>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;[Red]\-&quot;£&quot;#,##0.00"/>
    <numFmt numFmtId="165" formatCode="[$$-409]#,##0.00"/>
    <numFmt numFmtId="166" formatCode="[$$-409]#,##0.00_ ;[Red]\-[$$-409]#,##0.00\ "/>
    <numFmt numFmtId="167" formatCode="dd\ 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8" tint="0.59996337778862885"/>
      </right>
      <top style="thin">
        <color theme="4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4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4"/>
      </right>
      <top style="thin">
        <color theme="4"/>
      </top>
      <bottom style="thin">
        <color theme="8" tint="0.59996337778862885"/>
      </bottom>
      <diagonal/>
    </border>
    <border>
      <left style="thin">
        <color theme="4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4"/>
      </left>
      <right style="thin">
        <color theme="8" tint="0.59996337778862885"/>
      </right>
      <top style="thin">
        <color theme="8" tint="0.59996337778862885"/>
      </top>
      <bottom style="thin">
        <color theme="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4"/>
      </bottom>
      <diagonal/>
    </border>
    <border>
      <left style="thin">
        <color theme="8" tint="0.59996337778862885"/>
      </left>
      <right style="thin">
        <color theme="4"/>
      </right>
      <top style="thin">
        <color theme="8" tint="0.59996337778862885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 applyAlignment="1">
      <alignment horizontal="right" indent="1"/>
    </xf>
    <xf numFmtId="167" fontId="0" fillId="0" borderId="0" xfId="0" applyNumberFormat="1" applyAlignment="1">
      <alignment horizontal="center"/>
    </xf>
    <xf numFmtId="165" fontId="0" fillId="0" borderId="12" xfId="0" applyNumberFormat="1" applyBorder="1" applyAlignment="1">
      <alignment horizontal="right" indent="1"/>
    </xf>
    <xf numFmtId="167" fontId="0" fillId="0" borderId="12" xfId="0" applyNumberFormat="1" applyBorder="1" applyAlignment="1">
      <alignment horizontal="center"/>
    </xf>
    <xf numFmtId="0" fontId="0" fillId="0" borderId="12" xfId="0" applyBorder="1"/>
    <xf numFmtId="165" fontId="0" fillId="0" borderId="14" xfId="0" applyNumberFormat="1" applyBorder="1" applyAlignment="1">
      <alignment horizontal="right" indent="1"/>
    </xf>
    <xf numFmtId="0" fontId="3" fillId="4" borderId="2" xfId="0" applyFont="1" applyFill="1" applyBorder="1" applyAlignment="1">
      <alignment horizontal="right"/>
    </xf>
    <xf numFmtId="0" fontId="1" fillId="0" borderId="0" xfId="0" applyFont="1"/>
    <xf numFmtId="165" fontId="0" fillId="0" borderId="0" xfId="0" applyNumberFormat="1"/>
    <xf numFmtId="10" fontId="0" fillId="0" borderId="0" xfId="0" applyNumberFormat="1"/>
    <xf numFmtId="164" fontId="1" fillId="0" borderId="0" xfId="0" applyNumberFormat="1" applyFont="1"/>
    <xf numFmtId="165" fontId="3" fillId="5" borderId="2" xfId="0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indent="1"/>
    </xf>
    <xf numFmtId="1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0" fontId="0" fillId="0" borderId="6" xfId="0" applyBorder="1" applyAlignment="1">
      <alignment horizontal="left" indent="1"/>
    </xf>
    <xf numFmtId="1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0" fontId="0" fillId="0" borderId="9" xfId="0" applyBorder="1" applyAlignment="1">
      <alignment horizontal="left" indent="1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 indent="1"/>
    </xf>
    <xf numFmtId="165" fontId="0" fillId="0" borderId="11" xfId="0" applyNumberFormat="1" applyBorder="1" applyAlignment="1">
      <alignment horizontal="right" indent="1"/>
    </xf>
    <xf numFmtId="164" fontId="0" fillId="0" borderId="0" xfId="0" applyNumberFormat="1"/>
    <xf numFmtId="167" fontId="3" fillId="4" borderId="2" xfId="0" applyNumberFormat="1" applyFont="1" applyFill="1" applyBorder="1" applyAlignment="1" applyProtection="1">
      <alignment horizontal="right" indent="1"/>
      <protection locked="0"/>
    </xf>
    <xf numFmtId="165" fontId="3" fillId="4" borderId="2" xfId="0" applyNumberFormat="1" applyFont="1" applyFill="1" applyBorder="1" applyAlignment="1" applyProtection="1">
      <alignment horizontal="right" indent="1"/>
      <protection locked="0"/>
    </xf>
    <xf numFmtId="10" fontId="3" fillId="4" borderId="2" xfId="0" applyNumberFormat="1" applyFont="1" applyFill="1" applyBorder="1" applyAlignment="1" applyProtection="1">
      <alignment horizontal="right" indent="1"/>
      <protection locked="0"/>
    </xf>
    <xf numFmtId="49" fontId="3" fillId="4" borderId="2" xfId="0" applyNumberFormat="1" applyFont="1" applyFill="1" applyBorder="1" applyAlignment="1" applyProtection="1">
      <alignment horizontal="right" inden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0" fontId="1" fillId="0" borderId="0" xfId="0" applyFont="1" applyAlignment="1">
      <alignment horizontal="right"/>
    </xf>
    <xf numFmtId="165" fontId="1" fillId="3" borderId="16" xfId="0" applyNumberFormat="1" applyFont="1" applyFill="1" applyBorder="1"/>
    <xf numFmtId="10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1" fillId="4" borderId="16" xfId="0" applyNumberFormat="1" applyFont="1" applyFill="1" applyBorder="1"/>
    <xf numFmtId="165" fontId="0" fillId="0" borderId="12" xfId="0" applyNumberFormat="1" applyBorder="1"/>
    <xf numFmtId="165" fontId="2" fillId="2" borderId="1" xfId="0" applyNumberFormat="1" applyFont="1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right" indent="1"/>
    </xf>
    <xf numFmtId="165" fontId="0" fillId="0" borderId="18" xfId="0" applyNumberFormat="1" applyBorder="1" applyAlignment="1">
      <alignment horizontal="right" indent="1"/>
    </xf>
    <xf numFmtId="167" fontId="2" fillId="2" borderId="19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7" fontId="0" fillId="0" borderId="14" xfId="0" applyNumberFormat="1" applyBorder="1" applyAlignment="1">
      <alignment horizontal="center"/>
    </xf>
    <xf numFmtId="0" fontId="0" fillId="0" borderId="14" xfId="0" applyBorder="1"/>
    <xf numFmtId="167" fontId="2" fillId="2" borderId="17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right" indent="1"/>
    </xf>
    <xf numFmtId="10" fontId="2" fillId="2" borderId="17" xfId="0" applyNumberFormat="1" applyFont="1" applyFill="1" applyBorder="1" applyAlignment="1">
      <alignment horizontal="right" indent="1"/>
    </xf>
    <xf numFmtId="165" fontId="0" fillId="6" borderId="14" xfId="0" applyNumberFormat="1" applyFill="1" applyBorder="1" applyAlignment="1">
      <alignment horizontal="right" indent="1"/>
    </xf>
    <xf numFmtId="165" fontId="0" fillId="6" borderId="12" xfId="0" applyNumberFormat="1" applyFill="1" applyBorder="1" applyAlignment="1">
      <alignment horizontal="right" indent="1"/>
    </xf>
    <xf numFmtId="166" fontId="0" fillId="0" borderId="14" xfId="0" applyNumberFormat="1" applyFill="1" applyBorder="1" applyAlignment="1">
      <alignment horizontal="right" indent="1"/>
    </xf>
    <xf numFmtId="166" fontId="0" fillId="0" borderId="12" xfId="0" applyNumberFormat="1" applyFill="1" applyBorder="1" applyAlignment="1">
      <alignment horizontal="right" indent="1"/>
    </xf>
    <xf numFmtId="166" fontId="0" fillId="0" borderId="0" xfId="0" applyNumberFormat="1" applyFill="1" applyAlignment="1">
      <alignment horizontal="right" inden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Normální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47625</xdr:rowOff>
    </xdr:from>
    <xdr:to>
      <xdr:col>4</xdr:col>
      <xdr:colOff>666750</xdr:colOff>
      <xdr:row>1</xdr:row>
      <xdr:rowOff>171450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xmlns="" id="{2D52E729-EA91-CF06-E4C0-971A2F74831C}"/>
            </a:ext>
          </a:extLst>
        </xdr:cNvPr>
        <xdr:cNvSpPr/>
      </xdr:nvSpPr>
      <xdr:spPr>
        <a:xfrm rot="10800000">
          <a:off x="3667125" y="104775"/>
          <a:ext cx="4286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238125</xdr:colOff>
      <xdr:row>3</xdr:row>
      <xdr:rowOff>45244</xdr:rowOff>
    </xdr:from>
    <xdr:to>
      <xdr:col>4</xdr:col>
      <xdr:colOff>666750</xdr:colOff>
      <xdr:row>3</xdr:row>
      <xdr:rowOff>169069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xmlns="" id="{F3D3A939-0F97-448A-A83A-438F09D58801}"/>
            </a:ext>
          </a:extLst>
        </xdr:cNvPr>
        <xdr:cNvSpPr/>
      </xdr:nvSpPr>
      <xdr:spPr>
        <a:xfrm rot="10800000">
          <a:off x="3667125" y="350044"/>
          <a:ext cx="4286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238125</xdr:colOff>
      <xdr:row>5</xdr:row>
      <xdr:rowOff>42863</xdr:rowOff>
    </xdr:from>
    <xdr:to>
      <xdr:col>4</xdr:col>
      <xdr:colOff>666750</xdr:colOff>
      <xdr:row>5</xdr:row>
      <xdr:rowOff>166688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xmlns="" id="{4CDC2E1F-CF7D-4D42-BEF4-29729D559B64}"/>
            </a:ext>
          </a:extLst>
        </xdr:cNvPr>
        <xdr:cNvSpPr/>
      </xdr:nvSpPr>
      <xdr:spPr>
        <a:xfrm rot="10800000">
          <a:off x="3667125" y="595313"/>
          <a:ext cx="4286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238125</xdr:colOff>
      <xdr:row>7</xdr:row>
      <xdr:rowOff>40482</xdr:rowOff>
    </xdr:from>
    <xdr:to>
      <xdr:col>4</xdr:col>
      <xdr:colOff>666750</xdr:colOff>
      <xdr:row>7</xdr:row>
      <xdr:rowOff>164307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xmlns="" id="{66BF4BC6-BCC8-4AFC-922A-DD2370E86ED2}"/>
            </a:ext>
          </a:extLst>
        </xdr:cNvPr>
        <xdr:cNvSpPr/>
      </xdr:nvSpPr>
      <xdr:spPr>
        <a:xfrm rot="10800000">
          <a:off x="3667125" y="840582"/>
          <a:ext cx="4286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238125</xdr:colOff>
      <xdr:row>9</xdr:row>
      <xdr:rowOff>38100</xdr:rowOff>
    </xdr:from>
    <xdr:to>
      <xdr:col>4</xdr:col>
      <xdr:colOff>666750</xdr:colOff>
      <xdr:row>9</xdr:row>
      <xdr:rowOff>161925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xmlns="" id="{192BBF2F-CE19-4EA7-8A86-D6E9B4FC46EB}"/>
            </a:ext>
          </a:extLst>
        </xdr:cNvPr>
        <xdr:cNvSpPr/>
      </xdr:nvSpPr>
      <xdr:spPr>
        <a:xfrm rot="10800000">
          <a:off x="3667125" y="1085850"/>
          <a:ext cx="4286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showGridLines="0" tabSelected="1" zoomScale="140" zoomScaleNormal="140" workbookViewId="0">
      <pane ySplit="2" topLeftCell="A3" activePane="bottomLeft" state="frozen"/>
      <selection pane="bottomLeft" activeCell="I1" sqref="I1"/>
    </sheetView>
  </sheetViews>
  <sheetFormatPr defaultColWidth="9.140625" defaultRowHeight="15" x14ac:dyDescent="0.25"/>
  <cols>
    <col min="1" max="1" width="14.85546875" style="2" customWidth="1"/>
    <col min="2" max="2" width="20.28515625" style="1" bestFit="1" customWidth="1"/>
    <col min="3" max="5" width="17.42578125" style="1" bestFit="1" customWidth="1"/>
    <col min="6" max="6" width="17.42578125" style="55" customWidth="1"/>
    <col min="7" max="7" width="20.28515625" style="1" bestFit="1" customWidth="1"/>
    <col min="8" max="8" width="10.7109375" customWidth="1"/>
    <col min="9" max="9" width="11.28515625" customWidth="1"/>
    <col min="10" max="10" width="36.5703125" customWidth="1"/>
  </cols>
  <sheetData>
    <row r="1" spans="1:10" ht="31.5" customHeight="1" x14ac:dyDescent="0.25">
      <c r="A1" s="44" t="s">
        <v>41</v>
      </c>
      <c r="B1" s="45" t="s">
        <v>42</v>
      </c>
      <c r="C1" s="41" t="s">
        <v>43</v>
      </c>
      <c r="D1" s="41" t="s">
        <v>44</v>
      </c>
      <c r="E1" s="41" t="s">
        <v>45</v>
      </c>
      <c r="F1" s="41" t="s">
        <v>39</v>
      </c>
      <c r="G1" s="41" t="s">
        <v>46</v>
      </c>
      <c r="H1" s="45" t="s">
        <v>48</v>
      </c>
      <c r="I1" s="45" t="s">
        <v>40</v>
      </c>
      <c r="J1" s="56" t="s">
        <v>47</v>
      </c>
    </row>
    <row r="2" spans="1:10" x14ac:dyDescent="0.25">
      <c r="A2" s="48">
        <v>44927</v>
      </c>
      <c r="B2" s="49">
        <v>100</v>
      </c>
      <c r="C2" s="43"/>
      <c r="D2" s="6"/>
      <c r="E2" s="51"/>
      <c r="F2" s="53"/>
      <c r="G2" s="42">
        <f>IF(E2="",B2+C2,B2+C2+E2)</f>
        <v>100</v>
      </c>
      <c r="H2" s="50">
        <v>1.2E-2</v>
      </c>
      <c r="I2" s="50">
        <v>2.5000000000000001E-2</v>
      </c>
      <c r="J2" s="57"/>
    </row>
    <row r="3" spans="1:10" x14ac:dyDescent="0.25">
      <c r="A3" s="46">
        <f>A2+1</f>
        <v>44928</v>
      </c>
      <c r="B3" s="6">
        <f>G2</f>
        <v>100</v>
      </c>
      <c r="C3" s="3">
        <f t="shared" ref="C3:C66" si="0">B3*$H$2</f>
        <v>1.2</v>
      </c>
      <c r="D3" s="3" t="str">
        <f>IF(SUM($C$2:C3)-SUM($D$2:D2)&gt;=15,INT(SUM($C$2:C3)-SUM($D$2:D2)),"")</f>
        <v/>
      </c>
      <c r="E3" s="52" t="str">
        <f>IF(D3="","",IF(D3&gt;=15,D3*(1-$I$2),""))</f>
        <v/>
      </c>
      <c r="F3" s="54"/>
      <c r="G3" s="3">
        <f>IF(AND(E3="",F3=""),G2,IF(E3="",G2+F3,IF(F3="",G2+E3,G2+E3+F3)))</f>
        <v>100</v>
      </c>
      <c r="H3" s="47"/>
      <c r="I3" s="47"/>
    </row>
    <row r="4" spans="1:10" x14ac:dyDescent="0.25">
      <c r="A4" s="4">
        <f t="shared" ref="A4:A67" si="1">A3+1</f>
        <v>44929</v>
      </c>
      <c r="B4" s="3">
        <f t="shared" ref="B4:B67" si="2">G3</f>
        <v>100</v>
      </c>
      <c r="C4" s="3">
        <f t="shared" si="0"/>
        <v>1.2</v>
      </c>
      <c r="D4" s="3" t="str">
        <f>IF(SUM($C$2:C4)-SUM($D$2:D3)&gt;=15,INT(SUM($C$2:C4)-SUM($D$2:D3)),"")</f>
        <v/>
      </c>
      <c r="E4" s="52" t="str">
        <f t="shared" ref="E4:E67" si="3">IF(D4="","",IF(D4&gt;=15,D4*(1-$I$2),""))</f>
        <v/>
      </c>
      <c r="F4" s="54"/>
      <c r="G4" s="3">
        <f t="shared" ref="G4:G67" si="4">IF(AND(E4="",F4=""),G3,IF(E4="",G3+F4,IF(F4="",G3+E4,G3+E4+F4)))</f>
        <v>100</v>
      </c>
      <c r="H4" s="5"/>
      <c r="I4" s="5"/>
    </row>
    <row r="5" spans="1:10" x14ac:dyDescent="0.25">
      <c r="A5" s="4">
        <f t="shared" si="1"/>
        <v>44930</v>
      </c>
      <c r="B5" s="3">
        <f t="shared" si="2"/>
        <v>100</v>
      </c>
      <c r="C5" s="3">
        <f t="shared" si="0"/>
        <v>1.2</v>
      </c>
      <c r="D5" s="3" t="str">
        <f>IF(SUM($C$2:C5)-SUM($D$2:D4)&gt;=15,INT(SUM($C$2:C5)-SUM($D$2:D4)),"")</f>
        <v/>
      </c>
      <c r="E5" s="52" t="str">
        <f t="shared" si="3"/>
        <v/>
      </c>
      <c r="F5" s="54"/>
      <c r="G5" s="3">
        <f t="shared" si="4"/>
        <v>100</v>
      </c>
      <c r="H5" s="5"/>
      <c r="I5" s="5"/>
    </row>
    <row r="6" spans="1:10" x14ac:dyDescent="0.25">
      <c r="A6" s="4">
        <f t="shared" si="1"/>
        <v>44931</v>
      </c>
      <c r="B6" s="3">
        <f t="shared" si="2"/>
        <v>100</v>
      </c>
      <c r="C6" s="3">
        <f t="shared" si="0"/>
        <v>1.2</v>
      </c>
      <c r="D6" s="3" t="str">
        <f>IF(SUM($C$2:C6)-SUM($D$2:D5)&gt;=15,INT(SUM($C$2:C6)-SUM($D$2:D5)),"")</f>
        <v/>
      </c>
      <c r="E6" s="52" t="str">
        <f t="shared" si="3"/>
        <v/>
      </c>
      <c r="F6" s="54"/>
      <c r="G6" s="3">
        <f t="shared" si="4"/>
        <v>100</v>
      </c>
      <c r="H6" s="40"/>
      <c r="I6" s="40"/>
    </row>
    <row r="7" spans="1:10" x14ac:dyDescent="0.25">
      <c r="A7" s="4">
        <f t="shared" si="1"/>
        <v>44932</v>
      </c>
      <c r="B7" s="3">
        <f t="shared" si="2"/>
        <v>100</v>
      </c>
      <c r="C7" s="3">
        <f t="shared" si="0"/>
        <v>1.2</v>
      </c>
      <c r="D7" s="3" t="str">
        <f>IF(SUM($C$2:C7)-SUM($D$2:D6)&gt;=15,INT(SUM($C$2:C7)-SUM($D$2:D6)),"")</f>
        <v/>
      </c>
      <c r="E7" s="52" t="str">
        <f t="shared" si="3"/>
        <v/>
      </c>
      <c r="F7" s="54"/>
      <c r="G7" s="3">
        <f t="shared" si="4"/>
        <v>100</v>
      </c>
      <c r="H7" s="5"/>
      <c r="I7" s="5"/>
    </row>
    <row r="8" spans="1:10" x14ac:dyDescent="0.25">
      <c r="A8" s="4">
        <f t="shared" si="1"/>
        <v>44933</v>
      </c>
      <c r="B8" s="3">
        <f t="shared" si="2"/>
        <v>100</v>
      </c>
      <c r="C8" s="3">
        <f t="shared" si="0"/>
        <v>1.2</v>
      </c>
      <c r="D8" s="3" t="str">
        <f>IF(SUM($C$2:C8)-SUM($D$2:D7)&gt;=15,INT(SUM($C$2:C8)-SUM($D$2:D7)),"")</f>
        <v/>
      </c>
      <c r="E8" s="52" t="str">
        <f t="shared" si="3"/>
        <v/>
      </c>
      <c r="F8" s="54"/>
      <c r="G8" s="3">
        <f t="shared" si="4"/>
        <v>100</v>
      </c>
      <c r="H8" s="5"/>
      <c r="I8" s="5"/>
    </row>
    <row r="9" spans="1:10" x14ac:dyDescent="0.25">
      <c r="A9" s="4">
        <f t="shared" si="1"/>
        <v>44934</v>
      </c>
      <c r="B9" s="3">
        <f t="shared" si="2"/>
        <v>100</v>
      </c>
      <c r="C9" s="3">
        <f t="shared" si="0"/>
        <v>1.2</v>
      </c>
      <c r="D9" s="3" t="str">
        <f>IF(SUM($C$2:C9)-SUM($D$2:D8)&gt;=15,INT(SUM($C$2:C9)-SUM($D$2:D8)),"")</f>
        <v/>
      </c>
      <c r="E9" s="52" t="str">
        <f t="shared" si="3"/>
        <v/>
      </c>
      <c r="F9" s="54"/>
      <c r="G9" s="3">
        <f t="shared" si="4"/>
        <v>100</v>
      </c>
      <c r="H9" s="5"/>
      <c r="I9" s="5"/>
    </row>
    <row r="10" spans="1:10" x14ac:dyDescent="0.25">
      <c r="A10" s="4">
        <f t="shared" si="1"/>
        <v>44935</v>
      </c>
      <c r="B10" s="3">
        <f t="shared" si="2"/>
        <v>100</v>
      </c>
      <c r="C10" s="3">
        <f t="shared" si="0"/>
        <v>1.2</v>
      </c>
      <c r="D10" s="3" t="str">
        <f>IF(SUM($C$2:C10)-SUM($D$2:D9)&gt;=15,INT(SUM($C$2:C10)-SUM($D$2:D9)),"")</f>
        <v/>
      </c>
      <c r="E10" s="52" t="str">
        <f t="shared" si="3"/>
        <v/>
      </c>
      <c r="F10" s="54"/>
      <c r="G10" s="3">
        <f t="shared" si="4"/>
        <v>100</v>
      </c>
      <c r="H10" s="5"/>
      <c r="I10" s="5"/>
    </row>
    <row r="11" spans="1:10" x14ac:dyDescent="0.25">
      <c r="A11" s="4">
        <f t="shared" si="1"/>
        <v>44936</v>
      </c>
      <c r="B11" s="3">
        <f t="shared" si="2"/>
        <v>100</v>
      </c>
      <c r="C11" s="3">
        <f t="shared" si="0"/>
        <v>1.2</v>
      </c>
      <c r="D11" s="3" t="str">
        <f>IF(SUM($C$2:C11)-SUM($D$2:D10)&gt;=15,INT(SUM($C$2:C11)-SUM($D$2:D10)),"")</f>
        <v/>
      </c>
      <c r="E11" s="52" t="str">
        <f t="shared" si="3"/>
        <v/>
      </c>
      <c r="F11" s="54"/>
      <c r="G11" s="3">
        <f t="shared" si="4"/>
        <v>100</v>
      </c>
      <c r="H11" s="5"/>
      <c r="I11" s="5"/>
    </row>
    <row r="12" spans="1:10" x14ac:dyDescent="0.25">
      <c r="A12" s="4">
        <f t="shared" si="1"/>
        <v>44937</v>
      </c>
      <c r="B12" s="3">
        <f t="shared" si="2"/>
        <v>100</v>
      </c>
      <c r="C12" s="3">
        <f t="shared" si="0"/>
        <v>1.2</v>
      </c>
      <c r="D12" s="3" t="str">
        <f>IF(SUM($C$2:C12)-SUM($D$2:D11)&gt;=15,INT(SUM($C$2:C12)-SUM($D$2:D11)),"")</f>
        <v/>
      </c>
      <c r="E12" s="52" t="str">
        <f t="shared" si="3"/>
        <v/>
      </c>
      <c r="F12" s="54"/>
      <c r="G12" s="3">
        <f t="shared" si="4"/>
        <v>100</v>
      </c>
      <c r="H12" s="5"/>
      <c r="I12" s="5"/>
    </row>
    <row r="13" spans="1:10" x14ac:dyDescent="0.25">
      <c r="A13" s="4">
        <f t="shared" si="1"/>
        <v>44938</v>
      </c>
      <c r="B13" s="3">
        <f t="shared" si="2"/>
        <v>100</v>
      </c>
      <c r="C13" s="3">
        <f t="shared" si="0"/>
        <v>1.2</v>
      </c>
      <c r="D13" s="3" t="str">
        <f>IF(SUM($C$2:C13)-SUM($D$2:D12)&gt;=15,INT(SUM($C$2:C13)-SUM($D$2:D12)),"")</f>
        <v/>
      </c>
      <c r="E13" s="52" t="str">
        <f t="shared" si="3"/>
        <v/>
      </c>
      <c r="F13" s="54"/>
      <c r="G13" s="3">
        <f t="shared" si="4"/>
        <v>100</v>
      </c>
      <c r="H13" s="5"/>
      <c r="I13" s="5"/>
    </row>
    <row r="14" spans="1:10" x14ac:dyDescent="0.25">
      <c r="A14" s="4">
        <f t="shared" si="1"/>
        <v>44939</v>
      </c>
      <c r="B14" s="3">
        <f t="shared" si="2"/>
        <v>100</v>
      </c>
      <c r="C14" s="3">
        <f t="shared" si="0"/>
        <v>1.2</v>
      </c>
      <c r="D14" s="3" t="str">
        <f>IF(SUM($C$2:C14)-SUM($D$2:D13)&gt;=15,INT(SUM($C$2:C14)-SUM($D$2:D13)),"")</f>
        <v/>
      </c>
      <c r="E14" s="52" t="str">
        <f t="shared" si="3"/>
        <v/>
      </c>
      <c r="F14" s="54"/>
      <c r="G14" s="3">
        <f t="shared" si="4"/>
        <v>100</v>
      </c>
      <c r="H14" s="5"/>
      <c r="I14" s="5"/>
    </row>
    <row r="15" spans="1:10" x14ac:dyDescent="0.25">
      <c r="A15" s="4">
        <f t="shared" si="1"/>
        <v>44940</v>
      </c>
      <c r="B15" s="3">
        <f t="shared" si="2"/>
        <v>100</v>
      </c>
      <c r="C15" s="3">
        <f t="shared" si="0"/>
        <v>1.2</v>
      </c>
      <c r="D15" s="3">
        <f>IF(SUM($C$2:C15)-SUM($D$2:D14)&gt;=15,INT(SUM($C$2:C15)-SUM($D$2:D14)),"")</f>
        <v>15</v>
      </c>
      <c r="E15" s="52">
        <f t="shared" si="3"/>
        <v>14.625</v>
      </c>
      <c r="F15" s="54"/>
      <c r="G15" s="3">
        <f t="shared" si="4"/>
        <v>114.625</v>
      </c>
      <c r="H15" s="5"/>
      <c r="I15" s="5"/>
    </row>
    <row r="16" spans="1:10" x14ac:dyDescent="0.25">
      <c r="A16" s="4">
        <f t="shared" si="1"/>
        <v>44941</v>
      </c>
      <c r="B16" s="3">
        <f t="shared" si="2"/>
        <v>114.625</v>
      </c>
      <c r="C16" s="3">
        <f t="shared" si="0"/>
        <v>1.3754999999999999</v>
      </c>
      <c r="D16" s="3" t="str">
        <f>IF(SUM($C$2:C16)-SUM($D$2:D15)&gt;=15,INT(SUM($C$2:C16)-SUM($D$2:D15)),"")</f>
        <v/>
      </c>
      <c r="E16" s="52" t="str">
        <f t="shared" si="3"/>
        <v/>
      </c>
      <c r="F16" s="54"/>
      <c r="G16" s="3">
        <f t="shared" si="4"/>
        <v>114.625</v>
      </c>
      <c r="H16" s="5"/>
      <c r="I16" s="5"/>
    </row>
    <row r="17" spans="1:9" x14ac:dyDescent="0.25">
      <c r="A17" s="4">
        <f t="shared" si="1"/>
        <v>44942</v>
      </c>
      <c r="B17" s="3">
        <f t="shared" si="2"/>
        <v>114.625</v>
      </c>
      <c r="C17" s="3">
        <f t="shared" si="0"/>
        <v>1.3754999999999999</v>
      </c>
      <c r="D17" s="3" t="str">
        <f>IF(SUM($C$2:C17)-SUM($D$2:D16)&gt;=15,INT(SUM($C$2:C17)-SUM($D$2:D16)),"")</f>
        <v/>
      </c>
      <c r="E17" s="52" t="str">
        <f t="shared" si="3"/>
        <v/>
      </c>
      <c r="F17" s="54"/>
      <c r="G17" s="3">
        <f t="shared" si="4"/>
        <v>114.625</v>
      </c>
      <c r="H17" s="5"/>
      <c r="I17" s="5"/>
    </row>
    <row r="18" spans="1:9" x14ac:dyDescent="0.25">
      <c r="A18" s="4">
        <f t="shared" si="1"/>
        <v>44943</v>
      </c>
      <c r="B18" s="3">
        <f t="shared" si="2"/>
        <v>114.625</v>
      </c>
      <c r="C18" s="3">
        <f t="shared" si="0"/>
        <v>1.3754999999999999</v>
      </c>
      <c r="D18" s="3" t="str">
        <f>IF(SUM($C$2:C18)-SUM($D$2:D17)&gt;=15,INT(SUM($C$2:C18)-SUM($D$2:D17)),"")</f>
        <v/>
      </c>
      <c r="E18" s="52" t="str">
        <f t="shared" si="3"/>
        <v/>
      </c>
      <c r="F18" s="54"/>
      <c r="G18" s="3">
        <f t="shared" si="4"/>
        <v>114.625</v>
      </c>
      <c r="H18" s="5"/>
      <c r="I18" s="5"/>
    </row>
    <row r="19" spans="1:9" x14ac:dyDescent="0.25">
      <c r="A19" s="4">
        <f t="shared" si="1"/>
        <v>44944</v>
      </c>
      <c r="B19" s="3">
        <f t="shared" si="2"/>
        <v>114.625</v>
      </c>
      <c r="C19" s="3">
        <f t="shared" si="0"/>
        <v>1.3754999999999999</v>
      </c>
      <c r="D19" s="3" t="str">
        <f>IF(SUM($C$2:C19)-SUM($D$2:D18)&gt;=15,INT(SUM($C$2:C19)-SUM($D$2:D18)),"")</f>
        <v/>
      </c>
      <c r="E19" s="52" t="str">
        <f t="shared" si="3"/>
        <v/>
      </c>
      <c r="F19" s="54"/>
      <c r="G19" s="3">
        <f t="shared" si="4"/>
        <v>114.625</v>
      </c>
      <c r="H19" s="5"/>
      <c r="I19" s="5"/>
    </row>
    <row r="20" spans="1:9" x14ac:dyDescent="0.25">
      <c r="A20" s="4">
        <f t="shared" si="1"/>
        <v>44945</v>
      </c>
      <c r="B20" s="3">
        <f t="shared" si="2"/>
        <v>114.625</v>
      </c>
      <c r="C20" s="3">
        <f t="shared" si="0"/>
        <v>1.3754999999999999</v>
      </c>
      <c r="D20" s="3" t="str">
        <f>IF(SUM($C$2:C20)-SUM($D$2:D19)&gt;=15,INT(SUM($C$2:C20)-SUM($D$2:D19)),"")</f>
        <v/>
      </c>
      <c r="E20" s="52" t="str">
        <f t="shared" si="3"/>
        <v/>
      </c>
      <c r="F20" s="54"/>
      <c r="G20" s="3">
        <f t="shared" si="4"/>
        <v>114.625</v>
      </c>
      <c r="H20" s="5"/>
      <c r="I20" s="5"/>
    </row>
    <row r="21" spans="1:9" x14ac:dyDescent="0.25">
      <c r="A21" s="4">
        <f t="shared" si="1"/>
        <v>44946</v>
      </c>
      <c r="B21" s="3">
        <f t="shared" si="2"/>
        <v>114.625</v>
      </c>
      <c r="C21" s="3">
        <f t="shared" si="0"/>
        <v>1.3754999999999999</v>
      </c>
      <c r="D21" s="3" t="str">
        <f>IF(SUM($C$2:C21)-SUM($D$2:D20)&gt;=15,INT(SUM($C$2:C21)-SUM($D$2:D20)),"")</f>
        <v/>
      </c>
      <c r="E21" s="52" t="str">
        <f t="shared" si="3"/>
        <v/>
      </c>
      <c r="F21" s="54"/>
      <c r="G21" s="3">
        <f t="shared" si="4"/>
        <v>114.625</v>
      </c>
      <c r="H21" s="5"/>
      <c r="I21" s="5"/>
    </row>
    <row r="22" spans="1:9" x14ac:dyDescent="0.25">
      <c r="A22" s="4">
        <f t="shared" si="1"/>
        <v>44947</v>
      </c>
      <c r="B22" s="3">
        <f t="shared" si="2"/>
        <v>114.625</v>
      </c>
      <c r="C22" s="3">
        <f t="shared" si="0"/>
        <v>1.3754999999999999</v>
      </c>
      <c r="D22" s="3" t="str">
        <f>IF(SUM($C$2:C22)-SUM($D$2:D21)&gt;=15,INT(SUM($C$2:C22)-SUM($D$2:D21)),"")</f>
        <v/>
      </c>
      <c r="E22" s="52" t="str">
        <f t="shared" si="3"/>
        <v/>
      </c>
      <c r="F22" s="54"/>
      <c r="G22" s="3">
        <f t="shared" si="4"/>
        <v>114.625</v>
      </c>
      <c r="H22" s="5"/>
      <c r="I22" s="5"/>
    </row>
    <row r="23" spans="1:9" x14ac:dyDescent="0.25">
      <c r="A23" s="4">
        <f t="shared" si="1"/>
        <v>44948</v>
      </c>
      <c r="B23" s="3">
        <f t="shared" si="2"/>
        <v>114.625</v>
      </c>
      <c r="C23" s="3">
        <f t="shared" si="0"/>
        <v>1.3754999999999999</v>
      </c>
      <c r="D23" s="3" t="str">
        <f>IF(SUM($C$2:C23)-SUM($D$2:D22)&gt;=15,INT(SUM($C$2:C23)-SUM($D$2:D22)),"")</f>
        <v/>
      </c>
      <c r="E23" s="52" t="str">
        <f t="shared" si="3"/>
        <v/>
      </c>
      <c r="F23" s="54"/>
      <c r="G23" s="3">
        <f t="shared" si="4"/>
        <v>114.625</v>
      </c>
      <c r="H23" s="5"/>
      <c r="I23" s="5"/>
    </row>
    <row r="24" spans="1:9" x14ac:dyDescent="0.25">
      <c r="A24" s="4">
        <f t="shared" si="1"/>
        <v>44949</v>
      </c>
      <c r="B24" s="3">
        <f t="shared" si="2"/>
        <v>114.625</v>
      </c>
      <c r="C24" s="3">
        <f t="shared" si="0"/>
        <v>1.3754999999999999</v>
      </c>
      <c r="D24" s="3" t="str">
        <f>IF(SUM($C$2:C24)-SUM($D$2:D23)&gt;=15,INT(SUM($C$2:C24)-SUM($D$2:D23)),"")</f>
        <v/>
      </c>
      <c r="E24" s="52" t="str">
        <f t="shared" si="3"/>
        <v/>
      </c>
      <c r="F24" s="54"/>
      <c r="G24" s="3">
        <f t="shared" si="4"/>
        <v>114.625</v>
      </c>
      <c r="H24" s="5"/>
      <c r="I24" s="5"/>
    </row>
    <row r="25" spans="1:9" x14ac:dyDescent="0.25">
      <c r="A25" s="4">
        <f t="shared" si="1"/>
        <v>44950</v>
      </c>
      <c r="B25" s="3">
        <f t="shared" si="2"/>
        <v>114.625</v>
      </c>
      <c r="C25" s="3">
        <f t="shared" si="0"/>
        <v>1.3754999999999999</v>
      </c>
      <c r="D25" s="3" t="str">
        <f>IF(SUM($C$2:C25)-SUM($D$2:D24)&gt;=15,INT(SUM($C$2:C25)-SUM($D$2:D24)),"")</f>
        <v/>
      </c>
      <c r="E25" s="52" t="str">
        <f t="shared" si="3"/>
        <v/>
      </c>
      <c r="F25" s="54"/>
      <c r="G25" s="3">
        <f t="shared" si="4"/>
        <v>114.625</v>
      </c>
      <c r="H25" s="5"/>
      <c r="I25" s="5"/>
    </row>
    <row r="26" spans="1:9" x14ac:dyDescent="0.25">
      <c r="A26" s="4">
        <f t="shared" si="1"/>
        <v>44951</v>
      </c>
      <c r="B26" s="3">
        <f t="shared" si="2"/>
        <v>114.625</v>
      </c>
      <c r="C26" s="3">
        <f t="shared" si="0"/>
        <v>1.3754999999999999</v>
      </c>
      <c r="D26" s="3">
        <f>IF(SUM($C$2:C26)-SUM($D$2:D25)&gt;=15,INT(SUM($C$2:C26)-SUM($D$2:D25)),"")</f>
        <v>15</v>
      </c>
      <c r="E26" s="52">
        <f t="shared" si="3"/>
        <v>14.625</v>
      </c>
      <c r="F26" s="54"/>
      <c r="G26" s="3">
        <f t="shared" si="4"/>
        <v>129.25</v>
      </c>
      <c r="H26" s="5"/>
      <c r="I26" s="5"/>
    </row>
    <row r="27" spans="1:9" x14ac:dyDescent="0.25">
      <c r="A27" s="4">
        <f t="shared" si="1"/>
        <v>44952</v>
      </c>
      <c r="B27" s="3">
        <f t="shared" si="2"/>
        <v>129.25</v>
      </c>
      <c r="C27" s="3">
        <f t="shared" si="0"/>
        <v>1.5509999999999999</v>
      </c>
      <c r="D27" s="3" t="str">
        <f>IF(SUM($C$2:C27)-SUM($D$2:D26)&gt;=15,INT(SUM($C$2:C27)-SUM($D$2:D26)),"")</f>
        <v/>
      </c>
      <c r="E27" s="52" t="str">
        <f t="shared" si="3"/>
        <v/>
      </c>
      <c r="F27" s="54"/>
      <c r="G27" s="3">
        <f t="shared" si="4"/>
        <v>129.25</v>
      </c>
      <c r="H27" s="5"/>
      <c r="I27" s="5"/>
    </row>
    <row r="28" spans="1:9" x14ac:dyDescent="0.25">
      <c r="A28" s="4">
        <f t="shared" si="1"/>
        <v>44953</v>
      </c>
      <c r="B28" s="3">
        <f t="shared" si="2"/>
        <v>129.25</v>
      </c>
      <c r="C28" s="3">
        <f t="shared" si="0"/>
        <v>1.5509999999999999</v>
      </c>
      <c r="D28" s="3" t="str">
        <f>IF(SUM($C$2:C28)-SUM($D$2:D27)&gt;=15,INT(SUM($C$2:C28)-SUM($D$2:D27)),"")</f>
        <v/>
      </c>
      <c r="E28" s="52" t="str">
        <f t="shared" si="3"/>
        <v/>
      </c>
      <c r="F28" s="54"/>
      <c r="G28" s="3">
        <f t="shared" si="4"/>
        <v>129.25</v>
      </c>
      <c r="H28" s="5"/>
      <c r="I28" s="5"/>
    </row>
    <row r="29" spans="1:9" x14ac:dyDescent="0.25">
      <c r="A29" s="4">
        <f t="shared" si="1"/>
        <v>44954</v>
      </c>
      <c r="B29" s="3">
        <f t="shared" si="2"/>
        <v>129.25</v>
      </c>
      <c r="C29" s="3">
        <f t="shared" si="0"/>
        <v>1.5509999999999999</v>
      </c>
      <c r="D29" s="3" t="str">
        <f>IF(SUM($C$2:C29)-SUM($D$2:D28)&gt;=15,INT(SUM($C$2:C29)-SUM($D$2:D28)),"")</f>
        <v/>
      </c>
      <c r="E29" s="52" t="str">
        <f t="shared" si="3"/>
        <v/>
      </c>
      <c r="F29" s="54"/>
      <c r="G29" s="3">
        <f t="shared" si="4"/>
        <v>129.25</v>
      </c>
      <c r="H29" s="5"/>
      <c r="I29" s="5"/>
    </row>
    <row r="30" spans="1:9" x14ac:dyDescent="0.25">
      <c r="A30" s="4">
        <f t="shared" si="1"/>
        <v>44955</v>
      </c>
      <c r="B30" s="3">
        <f t="shared" si="2"/>
        <v>129.25</v>
      </c>
      <c r="C30" s="3">
        <f t="shared" si="0"/>
        <v>1.5509999999999999</v>
      </c>
      <c r="D30" s="3" t="str">
        <f>IF(SUM($C$2:C30)-SUM($D$2:D29)&gt;=15,INT(SUM($C$2:C30)-SUM($D$2:D29)),"")</f>
        <v/>
      </c>
      <c r="E30" s="52" t="str">
        <f t="shared" si="3"/>
        <v/>
      </c>
      <c r="F30" s="54"/>
      <c r="G30" s="3">
        <f t="shared" si="4"/>
        <v>129.25</v>
      </c>
      <c r="H30" s="5"/>
      <c r="I30" s="5"/>
    </row>
    <row r="31" spans="1:9" x14ac:dyDescent="0.25">
      <c r="A31" s="4">
        <f t="shared" si="1"/>
        <v>44956</v>
      </c>
      <c r="B31" s="3">
        <f t="shared" si="2"/>
        <v>129.25</v>
      </c>
      <c r="C31" s="3">
        <f t="shared" si="0"/>
        <v>1.5509999999999999</v>
      </c>
      <c r="D31" s="3" t="str">
        <f>IF(SUM($C$2:C31)-SUM($D$2:D30)&gt;=15,INT(SUM($C$2:C31)-SUM($D$2:D30)),"")</f>
        <v/>
      </c>
      <c r="E31" s="52" t="str">
        <f t="shared" si="3"/>
        <v/>
      </c>
      <c r="F31" s="54"/>
      <c r="G31" s="3">
        <f t="shared" si="4"/>
        <v>129.25</v>
      </c>
      <c r="H31" s="5"/>
      <c r="I31" s="5"/>
    </row>
    <row r="32" spans="1:9" x14ac:dyDescent="0.25">
      <c r="A32" s="4">
        <f t="shared" si="1"/>
        <v>44957</v>
      </c>
      <c r="B32" s="3">
        <f t="shared" si="2"/>
        <v>129.25</v>
      </c>
      <c r="C32" s="3">
        <f t="shared" si="0"/>
        <v>1.5509999999999999</v>
      </c>
      <c r="D32" s="3" t="str">
        <f>IF(SUM($C$2:C32)-SUM($D$2:D31)&gt;=15,INT(SUM($C$2:C32)-SUM($D$2:D31)),"")</f>
        <v/>
      </c>
      <c r="E32" s="52" t="str">
        <f t="shared" si="3"/>
        <v/>
      </c>
      <c r="F32" s="54"/>
      <c r="G32" s="3">
        <f t="shared" si="4"/>
        <v>129.25</v>
      </c>
      <c r="H32" s="5"/>
      <c r="I32" s="5"/>
    </row>
    <row r="33" spans="1:9" x14ac:dyDescent="0.25">
      <c r="A33" s="4">
        <f t="shared" si="1"/>
        <v>44958</v>
      </c>
      <c r="B33" s="3">
        <f t="shared" si="2"/>
        <v>129.25</v>
      </c>
      <c r="C33" s="3">
        <f t="shared" si="0"/>
        <v>1.5509999999999999</v>
      </c>
      <c r="D33" s="3" t="str">
        <f>IF(SUM($C$2:C33)-SUM($D$2:D32)&gt;=15,INT(SUM($C$2:C33)-SUM($D$2:D32)),"")</f>
        <v/>
      </c>
      <c r="E33" s="52" t="str">
        <f t="shared" si="3"/>
        <v/>
      </c>
      <c r="F33" s="54"/>
      <c r="G33" s="3">
        <f t="shared" si="4"/>
        <v>129.25</v>
      </c>
      <c r="H33" s="5"/>
      <c r="I33" s="5"/>
    </row>
    <row r="34" spans="1:9" x14ac:dyDescent="0.25">
      <c r="A34" s="4">
        <f t="shared" si="1"/>
        <v>44959</v>
      </c>
      <c r="B34" s="3">
        <f t="shared" si="2"/>
        <v>129.25</v>
      </c>
      <c r="C34" s="3">
        <f t="shared" si="0"/>
        <v>1.5509999999999999</v>
      </c>
      <c r="D34" s="3" t="str">
        <f>IF(SUM($C$2:C34)-SUM($D$2:D33)&gt;=15,INT(SUM($C$2:C34)-SUM($D$2:D33)),"")</f>
        <v/>
      </c>
      <c r="E34" s="52" t="str">
        <f t="shared" si="3"/>
        <v/>
      </c>
      <c r="F34" s="54"/>
      <c r="G34" s="3">
        <f t="shared" si="4"/>
        <v>129.25</v>
      </c>
      <c r="H34" s="5"/>
      <c r="I34" s="5"/>
    </row>
    <row r="35" spans="1:9" x14ac:dyDescent="0.25">
      <c r="A35" s="4">
        <f t="shared" si="1"/>
        <v>44960</v>
      </c>
      <c r="B35" s="3">
        <f t="shared" si="2"/>
        <v>129.25</v>
      </c>
      <c r="C35" s="3">
        <f t="shared" si="0"/>
        <v>1.5509999999999999</v>
      </c>
      <c r="D35" s="3" t="str">
        <f>IF(SUM($C$2:C35)-SUM($D$2:D34)&gt;=15,INT(SUM($C$2:C35)-SUM($D$2:D34)),"")</f>
        <v/>
      </c>
      <c r="E35" s="52" t="str">
        <f t="shared" si="3"/>
        <v/>
      </c>
      <c r="F35" s="54"/>
      <c r="G35" s="3">
        <f t="shared" si="4"/>
        <v>129.25</v>
      </c>
      <c r="H35" s="5"/>
      <c r="I35" s="5"/>
    </row>
    <row r="36" spans="1:9" x14ac:dyDescent="0.25">
      <c r="A36" s="4">
        <f t="shared" si="1"/>
        <v>44961</v>
      </c>
      <c r="B36" s="3">
        <f t="shared" si="2"/>
        <v>129.25</v>
      </c>
      <c r="C36" s="3">
        <f t="shared" si="0"/>
        <v>1.5509999999999999</v>
      </c>
      <c r="D36" s="3">
        <f>IF(SUM($C$2:C36)-SUM($D$2:D35)&gt;=15,INT(SUM($C$2:C36)-SUM($D$2:D35)),"")</f>
        <v>16</v>
      </c>
      <c r="E36" s="52">
        <f t="shared" si="3"/>
        <v>15.6</v>
      </c>
      <c r="F36" s="54"/>
      <c r="G36" s="3">
        <f t="shared" si="4"/>
        <v>144.85</v>
      </c>
      <c r="H36" s="5"/>
      <c r="I36" s="5"/>
    </row>
    <row r="37" spans="1:9" x14ac:dyDescent="0.25">
      <c r="A37" s="4">
        <f t="shared" si="1"/>
        <v>44962</v>
      </c>
      <c r="B37" s="3">
        <f t="shared" si="2"/>
        <v>144.85</v>
      </c>
      <c r="C37" s="3">
        <f t="shared" si="0"/>
        <v>1.7382</v>
      </c>
      <c r="D37" s="3" t="str">
        <f>IF(SUM($C$2:C37)-SUM($D$2:D36)&gt;=15,INT(SUM($C$2:C37)-SUM($D$2:D36)),"")</f>
        <v/>
      </c>
      <c r="E37" s="52" t="str">
        <f t="shared" si="3"/>
        <v/>
      </c>
      <c r="F37" s="54"/>
      <c r="G37" s="3">
        <f t="shared" si="4"/>
        <v>144.85</v>
      </c>
      <c r="H37" s="5"/>
      <c r="I37" s="5"/>
    </row>
    <row r="38" spans="1:9" x14ac:dyDescent="0.25">
      <c r="A38" s="4">
        <f t="shared" si="1"/>
        <v>44963</v>
      </c>
      <c r="B38" s="3">
        <f t="shared" si="2"/>
        <v>144.85</v>
      </c>
      <c r="C38" s="3">
        <f t="shared" si="0"/>
        <v>1.7382</v>
      </c>
      <c r="D38" s="3" t="str">
        <f>IF(SUM($C$2:C38)-SUM($D$2:D37)&gt;=15,INT(SUM($C$2:C38)-SUM($D$2:D37)),"")</f>
        <v/>
      </c>
      <c r="E38" s="52" t="str">
        <f t="shared" si="3"/>
        <v/>
      </c>
      <c r="F38" s="54"/>
      <c r="G38" s="3">
        <f t="shared" si="4"/>
        <v>144.85</v>
      </c>
      <c r="H38" s="5"/>
      <c r="I38" s="5"/>
    </row>
    <row r="39" spans="1:9" x14ac:dyDescent="0.25">
      <c r="A39" s="4">
        <f t="shared" si="1"/>
        <v>44964</v>
      </c>
      <c r="B39" s="3">
        <f t="shared" si="2"/>
        <v>144.85</v>
      </c>
      <c r="C39" s="3">
        <f t="shared" si="0"/>
        <v>1.7382</v>
      </c>
      <c r="D39" s="3" t="str">
        <f>IF(SUM($C$2:C39)-SUM($D$2:D38)&gt;=15,INT(SUM($C$2:C39)-SUM($D$2:D38)),"")</f>
        <v/>
      </c>
      <c r="E39" s="52" t="str">
        <f t="shared" si="3"/>
        <v/>
      </c>
      <c r="F39" s="54"/>
      <c r="G39" s="3">
        <f t="shared" si="4"/>
        <v>144.85</v>
      </c>
      <c r="H39" s="5"/>
      <c r="I39" s="5"/>
    </row>
    <row r="40" spans="1:9" x14ac:dyDescent="0.25">
      <c r="A40" s="4">
        <f t="shared" si="1"/>
        <v>44965</v>
      </c>
      <c r="B40" s="3">
        <f t="shared" si="2"/>
        <v>144.85</v>
      </c>
      <c r="C40" s="3">
        <f t="shared" si="0"/>
        <v>1.7382</v>
      </c>
      <c r="D40" s="3" t="str">
        <f>IF(SUM($C$2:C40)-SUM($D$2:D39)&gt;=15,INT(SUM($C$2:C40)-SUM($D$2:D39)),"")</f>
        <v/>
      </c>
      <c r="E40" s="52" t="str">
        <f t="shared" si="3"/>
        <v/>
      </c>
      <c r="F40" s="54"/>
      <c r="G40" s="3">
        <f t="shared" si="4"/>
        <v>144.85</v>
      </c>
      <c r="H40" s="5"/>
      <c r="I40" s="5"/>
    </row>
    <row r="41" spans="1:9" x14ac:dyDescent="0.25">
      <c r="A41" s="4">
        <f t="shared" si="1"/>
        <v>44966</v>
      </c>
      <c r="B41" s="3">
        <f t="shared" si="2"/>
        <v>144.85</v>
      </c>
      <c r="C41" s="3">
        <f t="shared" si="0"/>
        <v>1.7382</v>
      </c>
      <c r="D41" s="3" t="str">
        <f>IF(SUM($C$2:C41)-SUM($D$2:D40)&gt;=15,INT(SUM($C$2:C41)-SUM($D$2:D40)),"")</f>
        <v/>
      </c>
      <c r="E41" s="52" t="str">
        <f t="shared" si="3"/>
        <v/>
      </c>
      <c r="F41" s="54"/>
      <c r="G41" s="3">
        <f t="shared" si="4"/>
        <v>144.85</v>
      </c>
      <c r="H41" s="5"/>
      <c r="I41" s="5"/>
    </row>
    <row r="42" spans="1:9" x14ac:dyDescent="0.25">
      <c r="A42" s="4">
        <f t="shared" si="1"/>
        <v>44967</v>
      </c>
      <c r="B42" s="3">
        <f t="shared" si="2"/>
        <v>144.85</v>
      </c>
      <c r="C42" s="3">
        <f t="shared" si="0"/>
        <v>1.7382</v>
      </c>
      <c r="D42" s="3" t="str">
        <f>IF(SUM($C$2:C42)-SUM($D$2:D41)&gt;=15,INT(SUM($C$2:C42)-SUM($D$2:D41)),"")</f>
        <v/>
      </c>
      <c r="E42" s="52" t="str">
        <f t="shared" si="3"/>
        <v/>
      </c>
      <c r="F42" s="54"/>
      <c r="G42" s="3">
        <f t="shared" si="4"/>
        <v>144.85</v>
      </c>
      <c r="H42" s="5"/>
      <c r="I42" s="5"/>
    </row>
    <row r="43" spans="1:9" x14ac:dyDescent="0.25">
      <c r="A43" s="4">
        <f t="shared" si="1"/>
        <v>44968</v>
      </c>
      <c r="B43" s="3">
        <f t="shared" si="2"/>
        <v>144.85</v>
      </c>
      <c r="C43" s="3">
        <f t="shared" si="0"/>
        <v>1.7382</v>
      </c>
      <c r="D43" s="3" t="str">
        <f>IF(SUM($C$2:C43)-SUM($D$2:D42)&gt;=15,INT(SUM($C$2:C43)-SUM($D$2:D42)),"")</f>
        <v/>
      </c>
      <c r="E43" s="52" t="str">
        <f t="shared" si="3"/>
        <v/>
      </c>
      <c r="F43" s="54"/>
      <c r="G43" s="3">
        <f t="shared" si="4"/>
        <v>144.85</v>
      </c>
      <c r="H43" s="5"/>
      <c r="I43" s="5"/>
    </row>
    <row r="44" spans="1:9" x14ac:dyDescent="0.25">
      <c r="A44" s="4">
        <f t="shared" si="1"/>
        <v>44969</v>
      </c>
      <c r="B44" s="3">
        <f t="shared" si="2"/>
        <v>144.85</v>
      </c>
      <c r="C44" s="3">
        <f t="shared" si="0"/>
        <v>1.7382</v>
      </c>
      <c r="D44" s="3" t="str">
        <f>IF(SUM($C$2:C44)-SUM($D$2:D43)&gt;=15,INT(SUM($C$2:C44)-SUM($D$2:D43)),"")</f>
        <v/>
      </c>
      <c r="E44" s="52" t="str">
        <f t="shared" si="3"/>
        <v/>
      </c>
      <c r="F44" s="54"/>
      <c r="G44" s="3">
        <f t="shared" si="4"/>
        <v>144.85</v>
      </c>
      <c r="H44" s="5"/>
      <c r="I44" s="5"/>
    </row>
    <row r="45" spans="1:9" x14ac:dyDescent="0.25">
      <c r="A45" s="4">
        <f t="shared" si="1"/>
        <v>44970</v>
      </c>
      <c r="B45" s="3">
        <f t="shared" si="2"/>
        <v>144.85</v>
      </c>
      <c r="C45" s="3">
        <f t="shared" si="0"/>
        <v>1.7382</v>
      </c>
      <c r="D45" s="3">
        <f>IF(SUM($C$2:C45)-SUM($D$2:D44)&gt;=15,INT(SUM($C$2:C45)-SUM($D$2:D44)),"")</f>
        <v>15</v>
      </c>
      <c r="E45" s="52">
        <f t="shared" si="3"/>
        <v>14.625</v>
      </c>
      <c r="F45" s="54"/>
      <c r="G45" s="3">
        <f>IF(AND(E45="",F45=""),G44,IF(E45="",G44+F45,IF(F45="",G44+E45,G44+E45+F45)))</f>
        <v>159.47499999999999</v>
      </c>
      <c r="H45" s="5"/>
      <c r="I45" s="5"/>
    </row>
    <row r="46" spans="1:9" x14ac:dyDescent="0.25">
      <c r="A46" s="4">
        <f t="shared" si="1"/>
        <v>44971</v>
      </c>
      <c r="B46" s="3">
        <f t="shared" si="2"/>
        <v>159.47499999999999</v>
      </c>
      <c r="C46" s="3">
        <f t="shared" si="0"/>
        <v>1.9137</v>
      </c>
      <c r="D46" s="3" t="str">
        <f>IF(SUM($C$2:C46)-SUM($D$2:D45)&gt;=15,INT(SUM($C$2:C46)-SUM($D$2:D45)),"")</f>
        <v/>
      </c>
      <c r="E46" s="52" t="str">
        <f t="shared" si="3"/>
        <v/>
      </c>
      <c r="F46" s="54"/>
      <c r="G46" s="3">
        <f t="shared" si="4"/>
        <v>159.47499999999999</v>
      </c>
      <c r="H46" s="5"/>
      <c r="I46" s="5"/>
    </row>
    <row r="47" spans="1:9" x14ac:dyDescent="0.25">
      <c r="A47" s="4">
        <f t="shared" si="1"/>
        <v>44972</v>
      </c>
      <c r="B47" s="3">
        <f t="shared" si="2"/>
        <v>159.47499999999999</v>
      </c>
      <c r="C47" s="3">
        <f t="shared" si="0"/>
        <v>1.9137</v>
      </c>
      <c r="D47" s="3" t="str">
        <f>IF(SUM($C$2:C47)-SUM($D$2:D46)&gt;=15,INT(SUM($C$2:C47)-SUM($D$2:D46)),"")</f>
        <v/>
      </c>
      <c r="E47" s="52" t="str">
        <f t="shared" si="3"/>
        <v/>
      </c>
      <c r="F47" s="54"/>
      <c r="G47" s="3">
        <f t="shared" si="4"/>
        <v>159.47499999999999</v>
      </c>
      <c r="H47" s="5"/>
      <c r="I47" s="5"/>
    </row>
    <row r="48" spans="1:9" x14ac:dyDescent="0.25">
      <c r="A48" s="4">
        <f t="shared" si="1"/>
        <v>44973</v>
      </c>
      <c r="B48" s="3">
        <f t="shared" si="2"/>
        <v>159.47499999999999</v>
      </c>
      <c r="C48" s="3">
        <f t="shared" si="0"/>
        <v>1.9137</v>
      </c>
      <c r="D48" s="3" t="str">
        <f>IF(SUM($C$2:C48)-SUM($D$2:D47)&gt;=15,INT(SUM($C$2:C48)-SUM($D$2:D47)),"")</f>
        <v/>
      </c>
      <c r="E48" s="52" t="str">
        <f t="shared" si="3"/>
        <v/>
      </c>
      <c r="F48" s="54"/>
      <c r="G48" s="3">
        <f t="shared" si="4"/>
        <v>159.47499999999999</v>
      </c>
      <c r="H48" s="5"/>
      <c r="I48" s="5"/>
    </row>
    <row r="49" spans="1:9" x14ac:dyDescent="0.25">
      <c r="A49" s="4">
        <f t="shared" si="1"/>
        <v>44974</v>
      </c>
      <c r="B49" s="3">
        <f t="shared" si="2"/>
        <v>159.47499999999999</v>
      </c>
      <c r="C49" s="3">
        <f t="shared" si="0"/>
        <v>1.9137</v>
      </c>
      <c r="D49" s="3" t="str">
        <f>IF(SUM($C$2:C49)-SUM($D$2:D48)&gt;=15,INT(SUM($C$2:C49)-SUM($D$2:D48)),"")</f>
        <v/>
      </c>
      <c r="E49" s="52" t="str">
        <f t="shared" si="3"/>
        <v/>
      </c>
      <c r="F49" s="54"/>
      <c r="G49" s="3">
        <f t="shared" si="4"/>
        <v>159.47499999999999</v>
      </c>
      <c r="H49" s="5"/>
      <c r="I49" s="5"/>
    </row>
    <row r="50" spans="1:9" x14ac:dyDescent="0.25">
      <c r="A50" s="4">
        <f t="shared" si="1"/>
        <v>44975</v>
      </c>
      <c r="B50" s="3">
        <f t="shared" si="2"/>
        <v>159.47499999999999</v>
      </c>
      <c r="C50" s="3">
        <f t="shared" si="0"/>
        <v>1.9137</v>
      </c>
      <c r="D50" s="3" t="str">
        <f>IF(SUM($C$2:C50)-SUM($D$2:D49)&gt;=15,INT(SUM($C$2:C50)-SUM($D$2:D49)),"")</f>
        <v/>
      </c>
      <c r="E50" s="52" t="str">
        <f t="shared" si="3"/>
        <v/>
      </c>
      <c r="F50" s="54"/>
      <c r="G50" s="3">
        <f t="shared" si="4"/>
        <v>159.47499999999999</v>
      </c>
      <c r="H50" s="5"/>
      <c r="I50" s="5"/>
    </row>
    <row r="51" spans="1:9" x14ac:dyDescent="0.25">
      <c r="A51" s="4">
        <f t="shared" si="1"/>
        <v>44976</v>
      </c>
      <c r="B51" s="3">
        <f t="shared" si="2"/>
        <v>159.47499999999999</v>
      </c>
      <c r="C51" s="3">
        <f t="shared" si="0"/>
        <v>1.9137</v>
      </c>
      <c r="D51" s="3" t="str">
        <f>IF(SUM($C$2:C51)-SUM($D$2:D50)&gt;=15,INT(SUM($C$2:C51)-SUM($D$2:D50)),"")</f>
        <v/>
      </c>
      <c r="E51" s="52" t="str">
        <f t="shared" si="3"/>
        <v/>
      </c>
      <c r="F51" s="54"/>
      <c r="G51" s="3">
        <f t="shared" si="4"/>
        <v>159.47499999999999</v>
      </c>
      <c r="H51" s="5"/>
      <c r="I51" s="5"/>
    </row>
    <row r="52" spans="1:9" x14ac:dyDescent="0.25">
      <c r="A52" s="4">
        <f t="shared" si="1"/>
        <v>44977</v>
      </c>
      <c r="B52" s="3">
        <f t="shared" si="2"/>
        <v>159.47499999999999</v>
      </c>
      <c r="C52" s="3">
        <f t="shared" si="0"/>
        <v>1.9137</v>
      </c>
      <c r="D52" s="3" t="str">
        <f>IF(SUM($C$2:C52)-SUM($D$2:D51)&gt;=15,INT(SUM($C$2:C52)-SUM($D$2:D51)),"")</f>
        <v/>
      </c>
      <c r="E52" s="52" t="str">
        <f t="shared" si="3"/>
        <v/>
      </c>
      <c r="F52" s="54"/>
      <c r="G52" s="3">
        <f t="shared" si="4"/>
        <v>159.47499999999999</v>
      </c>
      <c r="H52" s="5"/>
      <c r="I52" s="5"/>
    </row>
    <row r="53" spans="1:9" x14ac:dyDescent="0.25">
      <c r="A53" s="4">
        <f t="shared" si="1"/>
        <v>44978</v>
      </c>
      <c r="B53" s="3">
        <f t="shared" si="2"/>
        <v>159.47499999999999</v>
      </c>
      <c r="C53" s="3">
        <f t="shared" si="0"/>
        <v>1.9137</v>
      </c>
      <c r="D53" s="3">
        <f>IF(SUM($C$2:C53)-SUM($D$2:D52)&gt;=15,INT(SUM($C$2:C53)-SUM($D$2:D52)),"")</f>
        <v>16</v>
      </c>
      <c r="E53" s="52">
        <f t="shared" si="3"/>
        <v>15.6</v>
      </c>
      <c r="F53" s="54"/>
      <c r="G53" s="3">
        <f t="shared" si="4"/>
        <v>175.07499999999999</v>
      </c>
      <c r="H53" s="5"/>
      <c r="I53" s="5"/>
    </row>
    <row r="54" spans="1:9" x14ac:dyDescent="0.25">
      <c r="A54" s="4">
        <f t="shared" si="1"/>
        <v>44979</v>
      </c>
      <c r="B54" s="3">
        <f t="shared" si="2"/>
        <v>175.07499999999999</v>
      </c>
      <c r="C54" s="3">
        <f t="shared" si="0"/>
        <v>2.1008999999999998</v>
      </c>
      <c r="D54" s="3" t="str">
        <f>IF(SUM($C$2:C54)-SUM($D$2:D53)&gt;=15,INT(SUM($C$2:C54)-SUM($D$2:D53)),"")</f>
        <v/>
      </c>
      <c r="E54" s="52" t="str">
        <f t="shared" si="3"/>
        <v/>
      </c>
      <c r="F54" s="54"/>
      <c r="G54" s="3">
        <f t="shared" si="4"/>
        <v>175.07499999999999</v>
      </c>
      <c r="H54" s="5"/>
      <c r="I54" s="5"/>
    </row>
    <row r="55" spans="1:9" x14ac:dyDescent="0.25">
      <c r="A55" s="4">
        <f t="shared" si="1"/>
        <v>44980</v>
      </c>
      <c r="B55" s="3">
        <f t="shared" si="2"/>
        <v>175.07499999999999</v>
      </c>
      <c r="C55" s="3">
        <f t="shared" si="0"/>
        <v>2.1008999999999998</v>
      </c>
      <c r="D55" s="3" t="str">
        <f>IF(SUM($C$2:C55)-SUM($D$2:D54)&gt;=15,INT(SUM($C$2:C55)-SUM($D$2:D54)),"")</f>
        <v/>
      </c>
      <c r="E55" s="52" t="str">
        <f t="shared" si="3"/>
        <v/>
      </c>
      <c r="F55" s="54"/>
      <c r="G55" s="3">
        <f t="shared" si="4"/>
        <v>175.07499999999999</v>
      </c>
      <c r="H55" s="5"/>
      <c r="I55" s="5"/>
    </row>
    <row r="56" spans="1:9" x14ac:dyDescent="0.25">
      <c r="A56" s="4">
        <f t="shared" si="1"/>
        <v>44981</v>
      </c>
      <c r="B56" s="3">
        <f t="shared" si="2"/>
        <v>175.07499999999999</v>
      </c>
      <c r="C56" s="3">
        <f t="shared" si="0"/>
        <v>2.1008999999999998</v>
      </c>
      <c r="D56" s="3" t="str">
        <f>IF(SUM($C$2:C56)-SUM($D$2:D55)&gt;=15,INT(SUM($C$2:C56)-SUM($D$2:D55)),"")</f>
        <v/>
      </c>
      <c r="E56" s="52" t="str">
        <f t="shared" si="3"/>
        <v/>
      </c>
      <c r="F56" s="54"/>
      <c r="G56" s="3">
        <f t="shared" si="4"/>
        <v>175.07499999999999</v>
      </c>
      <c r="H56" s="5"/>
      <c r="I56" s="5"/>
    </row>
    <row r="57" spans="1:9" x14ac:dyDescent="0.25">
      <c r="A57" s="4">
        <f t="shared" si="1"/>
        <v>44982</v>
      </c>
      <c r="B57" s="3">
        <f t="shared" si="2"/>
        <v>175.07499999999999</v>
      </c>
      <c r="C57" s="3">
        <f t="shared" si="0"/>
        <v>2.1008999999999998</v>
      </c>
      <c r="D57" s="3" t="str">
        <f>IF(SUM($C$2:C57)-SUM($D$2:D56)&gt;=15,INT(SUM($C$2:C57)-SUM($D$2:D56)),"")</f>
        <v/>
      </c>
      <c r="E57" s="52" t="str">
        <f t="shared" si="3"/>
        <v/>
      </c>
      <c r="F57" s="54"/>
      <c r="G57" s="3">
        <f t="shared" si="4"/>
        <v>175.07499999999999</v>
      </c>
      <c r="H57" s="5"/>
      <c r="I57" s="5"/>
    </row>
    <row r="58" spans="1:9" x14ac:dyDescent="0.25">
      <c r="A58" s="4">
        <f t="shared" si="1"/>
        <v>44983</v>
      </c>
      <c r="B58" s="3">
        <f t="shared" si="2"/>
        <v>175.07499999999999</v>
      </c>
      <c r="C58" s="3">
        <f t="shared" si="0"/>
        <v>2.1008999999999998</v>
      </c>
      <c r="D58" s="3" t="str">
        <f>IF(SUM($C$2:C58)-SUM($D$2:D57)&gt;=15,INT(SUM($C$2:C58)-SUM($D$2:D57)),"")</f>
        <v/>
      </c>
      <c r="E58" s="52" t="str">
        <f t="shared" si="3"/>
        <v/>
      </c>
      <c r="F58" s="54"/>
      <c r="G58" s="3">
        <f t="shared" si="4"/>
        <v>175.07499999999999</v>
      </c>
      <c r="H58" s="5"/>
      <c r="I58" s="5"/>
    </row>
    <row r="59" spans="1:9" x14ac:dyDescent="0.25">
      <c r="A59" s="4">
        <f t="shared" si="1"/>
        <v>44984</v>
      </c>
      <c r="B59" s="3">
        <f t="shared" si="2"/>
        <v>175.07499999999999</v>
      </c>
      <c r="C59" s="3">
        <f t="shared" si="0"/>
        <v>2.1008999999999998</v>
      </c>
      <c r="D59" s="3" t="str">
        <f>IF(SUM($C$2:C59)-SUM($D$2:D58)&gt;=15,INT(SUM($C$2:C59)-SUM($D$2:D58)),"")</f>
        <v/>
      </c>
      <c r="E59" s="52" t="str">
        <f t="shared" si="3"/>
        <v/>
      </c>
      <c r="F59" s="54"/>
      <c r="G59" s="3">
        <f t="shared" si="4"/>
        <v>175.07499999999999</v>
      </c>
      <c r="H59" s="5"/>
      <c r="I59" s="5"/>
    </row>
    <row r="60" spans="1:9" x14ac:dyDescent="0.25">
      <c r="A60" s="4">
        <f t="shared" si="1"/>
        <v>44985</v>
      </c>
      <c r="B60" s="3">
        <f t="shared" si="2"/>
        <v>175.07499999999999</v>
      </c>
      <c r="C60" s="3">
        <f t="shared" si="0"/>
        <v>2.1008999999999998</v>
      </c>
      <c r="D60" s="3" t="str">
        <f>IF(SUM($C$2:C60)-SUM($D$2:D59)&gt;=15,INT(SUM($C$2:C60)-SUM($D$2:D59)),"")</f>
        <v/>
      </c>
      <c r="E60" s="52" t="str">
        <f t="shared" si="3"/>
        <v/>
      </c>
      <c r="F60" s="54"/>
      <c r="G60" s="3">
        <f t="shared" si="4"/>
        <v>175.07499999999999</v>
      </c>
      <c r="H60" s="5"/>
      <c r="I60" s="5"/>
    </row>
    <row r="61" spans="1:9" x14ac:dyDescent="0.25">
      <c r="A61" s="4">
        <f t="shared" si="1"/>
        <v>44986</v>
      </c>
      <c r="B61" s="3">
        <f t="shared" si="2"/>
        <v>175.07499999999999</v>
      </c>
      <c r="C61" s="3">
        <f t="shared" si="0"/>
        <v>2.1008999999999998</v>
      </c>
      <c r="D61" s="3">
        <f>IF(SUM($C$2:C61)-SUM($D$2:D60)&gt;=15,INT(SUM($C$2:C61)-SUM($D$2:D60)),"")</f>
        <v>17</v>
      </c>
      <c r="E61" s="52">
        <f t="shared" si="3"/>
        <v>16.574999999999999</v>
      </c>
      <c r="F61" s="54"/>
      <c r="G61" s="3">
        <f t="shared" si="4"/>
        <v>191.64999999999998</v>
      </c>
      <c r="H61" s="5"/>
      <c r="I61" s="5"/>
    </row>
    <row r="62" spans="1:9" x14ac:dyDescent="0.25">
      <c r="A62" s="4">
        <f t="shared" si="1"/>
        <v>44987</v>
      </c>
      <c r="B62" s="3">
        <f t="shared" si="2"/>
        <v>191.64999999999998</v>
      </c>
      <c r="C62" s="3">
        <f t="shared" si="0"/>
        <v>2.2997999999999998</v>
      </c>
      <c r="D62" s="3" t="str">
        <f>IF(SUM($C$2:C62)-SUM($D$2:D61)&gt;=15,INT(SUM($C$2:C62)-SUM($D$2:D61)),"")</f>
        <v/>
      </c>
      <c r="E62" s="52" t="str">
        <f t="shared" si="3"/>
        <v/>
      </c>
      <c r="F62" s="54"/>
      <c r="G62" s="3">
        <f t="shared" si="4"/>
        <v>191.64999999999998</v>
      </c>
      <c r="H62" s="5"/>
      <c r="I62" s="5"/>
    </row>
    <row r="63" spans="1:9" x14ac:dyDescent="0.25">
      <c r="A63" s="4">
        <f t="shared" si="1"/>
        <v>44988</v>
      </c>
      <c r="B63" s="3">
        <f t="shared" si="2"/>
        <v>191.64999999999998</v>
      </c>
      <c r="C63" s="3">
        <f t="shared" si="0"/>
        <v>2.2997999999999998</v>
      </c>
      <c r="D63" s="3" t="str">
        <f>IF(SUM($C$2:C63)-SUM($D$2:D62)&gt;=15,INT(SUM($C$2:C63)-SUM($D$2:D62)),"")</f>
        <v/>
      </c>
      <c r="E63" s="52" t="str">
        <f t="shared" si="3"/>
        <v/>
      </c>
      <c r="F63" s="54"/>
      <c r="G63" s="3">
        <f t="shared" si="4"/>
        <v>191.64999999999998</v>
      </c>
      <c r="H63" s="5"/>
      <c r="I63" s="5"/>
    </row>
    <row r="64" spans="1:9" x14ac:dyDescent="0.25">
      <c r="A64" s="4">
        <f t="shared" si="1"/>
        <v>44989</v>
      </c>
      <c r="B64" s="3">
        <f t="shared" si="2"/>
        <v>191.64999999999998</v>
      </c>
      <c r="C64" s="3">
        <f t="shared" si="0"/>
        <v>2.2997999999999998</v>
      </c>
      <c r="D64" s="3" t="str">
        <f>IF(SUM($C$2:C64)-SUM($D$2:D63)&gt;=15,INT(SUM($C$2:C64)-SUM($D$2:D63)),"")</f>
        <v/>
      </c>
      <c r="E64" s="52" t="str">
        <f t="shared" si="3"/>
        <v/>
      </c>
      <c r="F64" s="54"/>
      <c r="G64" s="3">
        <f t="shared" si="4"/>
        <v>191.64999999999998</v>
      </c>
      <c r="H64" s="5"/>
      <c r="I64" s="5"/>
    </row>
    <row r="65" spans="1:9" x14ac:dyDescent="0.25">
      <c r="A65" s="4">
        <f t="shared" si="1"/>
        <v>44990</v>
      </c>
      <c r="B65" s="3">
        <f t="shared" si="2"/>
        <v>191.64999999999998</v>
      </c>
      <c r="C65" s="3">
        <f t="shared" si="0"/>
        <v>2.2997999999999998</v>
      </c>
      <c r="D65" s="3" t="str">
        <f>IF(SUM($C$2:C65)-SUM($D$2:D64)&gt;=15,INT(SUM($C$2:C65)-SUM($D$2:D64)),"")</f>
        <v/>
      </c>
      <c r="E65" s="52" t="str">
        <f t="shared" si="3"/>
        <v/>
      </c>
      <c r="F65" s="54"/>
      <c r="G65" s="3">
        <f t="shared" si="4"/>
        <v>191.64999999999998</v>
      </c>
      <c r="H65" s="5"/>
      <c r="I65" s="5"/>
    </row>
    <row r="66" spans="1:9" x14ac:dyDescent="0.25">
      <c r="A66" s="4">
        <f t="shared" si="1"/>
        <v>44991</v>
      </c>
      <c r="B66" s="3">
        <f t="shared" si="2"/>
        <v>191.64999999999998</v>
      </c>
      <c r="C66" s="3">
        <f t="shared" si="0"/>
        <v>2.2997999999999998</v>
      </c>
      <c r="D66" s="3" t="str">
        <f>IF(SUM($C$2:C66)-SUM($D$2:D65)&gt;=15,INT(SUM($C$2:C66)-SUM($D$2:D65)),"")</f>
        <v/>
      </c>
      <c r="E66" s="52" t="str">
        <f t="shared" si="3"/>
        <v/>
      </c>
      <c r="F66" s="54"/>
      <c r="G66" s="3">
        <f t="shared" si="4"/>
        <v>191.64999999999998</v>
      </c>
      <c r="H66" s="5"/>
      <c r="I66" s="5"/>
    </row>
    <row r="67" spans="1:9" x14ac:dyDescent="0.25">
      <c r="A67" s="4">
        <f t="shared" si="1"/>
        <v>44992</v>
      </c>
      <c r="B67" s="3">
        <f t="shared" si="2"/>
        <v>191.64999999999998</v>
      </c>
      <c r="C67" s="3">
        <f t="shared" ref="C67:C130" si="5">B67*$H$2</f>
        <v>2.2997999999999998</v>
      </c>
      <c r="D67" s="3" t="str">
        <f>IF(SUM($C$2:C67)-SUM($D$2:D66)&gt;=15,INT(SUM($C$2:C67)-SUM($D$2:D66)),"")</f>
        <v/>
      </c>
      <c r="E67" s="52" t="str">
        <f t="shared" si="3"/>
        <v/>
      </c>
      <c r="F67" s="54"/>
      <c r="G67" s="3">
        <f t="shared" si="4"/>
        <v>191.64999999999998</v>
      </c>
      <c r="H67" s="5"/>
      <c r="I67" s="5"/>
    </row>
    <row r="68" spans="1:9" x14ac:dyDescent="0.25">
      <c r="A68" s="4">
        <f t="shared" ref="A68:A131" si="6">A67+1</f>
        <v>44993</v>
      </c>
      <c r="B68" s="3">
        <f t="shared" ref="B68:B131" si="7">G67</f>
        <v>191.64999999999998</v>
      </c>
      <c r="C68" s="3">
        <f t="shared" si="5"/>
        <v>2.2997999999999998</v>
      </c>
      <c r="D68" s="3">
        <f>IF(SUM($C$2:C68)-SUM($D$2:D67)&gt;=15,INT(SUM($C$2:C68)-SUM($D$2:D67)),"")</f>
        <v>16</v>
      </c>
      <c r="E68" s="52">
        <f t="shared" ref="E68:E131" si="8">IF(D68="","",IF(D68&gt;=15,D68*(1-$I$2),""))</f>
        <v>15.6</v>
      </c>
      <c r="F68" s="54"/>
      <c r="G68" s="3">
        <f t="shared" ref="G68:G131" si="9">IF(AND(E68="",F68=""),G67,IF(E68="",G67+F68,IF(F68="",G67+E68,G67+E68+F68)))</f>
        <v>207.24999999999997</v>
      </c>
      <c r="H68" s="5"/>
      <c r="I68" s="5"/>
    </row>
    <row r="69" spans="1:9" x14ac:dyDescent="0.25">
      <c r="A69" s="4">
        <f t="shared" si="6"/>
        <v>44994</v>
      </c>
      <c r="B69" s="3">
        <f t="shared" si="7"/>
        <v>207.24999999999997</v>
      </c>
      <c r="C69" s="3">
        <f t="shared" si="5"/>
        <v>2.4869999999999997</v>
      </c>
      <c r="D69" s="3" t="str">
        <f>IF(SUM($C$2:C69)-SUM($D$2:D68)&gt;=15,INT(SUM($C$2:C69)-SUM($D$2:D68)),"")</f>
        <v/>
      </c>
      <c r="E69" s="52" t="str">
        <f t="shared" si="8"/>
        <v/>
      </c>
      <c r="F69" s="54"/>
      <c r="G69" s="3">
        <f t="shared" si="9"/>
        <v>207.24999999999997</v>
      </c>
      <c r="H69" s="5"/>
      <c r="I69" s="5"/>
    </row>
    <row r="70" spans="1:9" x14ac:dyDescent="0.25">
      <c r="A70" s="4">
        <f t="shared" si="6"/>
        <v>44995</v>
      </c>
      <c r="B70" s="3">
        <f t="shared" si="7"/>
        <v>207.24999999999997</v>
      </c>
      <c r="C70" s="3">
        <f t="shared" si="5"/>
        <v>2.4869999999999997</v>
      </c>
      <c r="D70" s="3" t="str">
        <f>IF(SUM($C$2:C70)-SUM($D$2:D69)&gt;=15,INT(SUM($C$2:C70)-SUM($D$2:D69)),"")</f>
        <v/>
      </c>
      <c r="E70" s="52" t="str">
        <f t="shared" si="8"/>
        <v/>
      </c>
      <c r="F70" s="54"/>
      <c r="G70" s="3">
        <f t="shared" si="9"/>
        <v>207.24999999999997</v>
      </c>
      <c r="H70" s="5"/>
      <c r="I70" s="5"/>
    </row>
    <row r="71" spans="1:9" x14ac:dyDescent="0.25">
      <c r="A71" s="4">
        <f t="shared" si="6"/>
        <v>44996</v>
      </c>
      <c r="B71" s="3">
        <f t="shared" si="7"/>
        <v>207.24999999999997</v>
      </c>
      <c r="C71" s="3">
        <f t="shared" si="5"/>
        <v>2.4869999999999997</v>
      </c>
      <c r="D71" s="3" t="str">
        <f>IF(SUM($C$2:C71)-SUM($D$2:D70)&gt;=15,INT(SUM($C$2:C71)-SUM($D$2:D70)),"")</f>
        <v/>
      </c>
      <c r="E71" s="52" t="str">
        <f t="shared" si="8"/>
        <v/>
      </c>
      <c r="F71" s="54"/>
      <c r="G71" s="3">
        <f t="shared" si="9"/>
        <v>207.24999999999997</v>
      </c>
      <c r="H71" s="5"/>
      <c r="I71" s="5"/>
    </row>
    <row r="72" spans="1:9" x14ac:dyDescent="0.25">
      <c r="A72" s="4">
        <f t="shared" si="6"/>
        <v>44997</v>
      </c>
      <c r="B72" s="3">
        <f t="shared" si="7"/>
        <v>207.24999999999997</v>
      </c>
      <c r="C72" s="3">
        <f t="shared" si="5"/>
        <v>2.4869999999999997</v>
      </c>
      <c r="D72" s="3" t="str">
        <f>IF(SUM($C$2:C72)-SUM($D$2:D71)&gt;=15,INT(SUM($C$2:C72)-SUM($D$2:D71)),"")</f>
        <v/>
      </c>
      <c r="E72" s="52" t="str">
        <f t="shared" si="8"/>
        <v/>
      </c>
      <c r="F72" s="54"/>
      <c r="G72" s="3">
        <f t="shared" si="9"/>
        <v>207.24999999999997</v>
      </c>
      <c r="H72" s="5"/>
      <c r="I72" s="5"/>
    </row>
    <row r="73" spans="1:9" x14ac:dyDescent="0.25">
      <c r="A73" s="4">
        <f t="shared" si="6"/>
        <v>44998</v>
      </c>
      <c r="B73" s="3">
        <f t="shared" si="7"/>
        <v>207.24999999999997</v>
      </c>
      <c r="C73" s="3">
        <f t="shared" si="5"/>
        <v>2.4869999999999997</v>
      </c>
      <c r="D73" s="3" t="str">
        <f>IF(SUM($C$2:C73)-SUM($D$2:D72)&gt;=15,INT(SUM($C$2:C73)-SUM($D$2:D72)),"")</f>
        <v/>
      </c>
      <c r="E73" s="52" t="str">
        <f t="shared" si="8"/>
        <v/>
      </c>
      <c r="F73" s="54"/>
      <c r="G73" s="3">
        <f t="shared" si="9"/>
        <v>207.24999999999997</v>
      </c>
      <c r="H73" s="5"/>
      <c r="I73" s="5"/>
    </row>
    <row r="74" spans="1:9" x14ac:dyDescent="0.25">
      <c r="A74" s="4">
        <f t="shared" si="6"/>
        <v>44999</v>
      </c>
      <c r="B74" s="3">
        <f t="shared" si="7"/>
        <v>207.24999999999997</v>
      </c>
      <c r="C74" s="3">
        <f t="shared" si="5"/>
        <v>2.4869999999999997</v>
      </c>
      <c r="D74" s="3">
        <f>IF(SUM($C$2:C74)-SUM($D$2:D73)&gt;=15,INT(SUM($C$2:C74)-SUM($D$2:D73)),"")</f>
        <v>15</v>
      </c>
      <c r="E74" s="52">
        <f t="shared" si="8"/>
        <v>14.625</v>
      </c>
      <c r="F74" s="54"/>
      <c r="G74" s="3">
        <f t="shared" si="9"/>
        <v>221.87499999999997</v>
      </c>
      <c r="H74" s="5"/>
      <c r="I74" s="5"/>
    </row>
    <row r="75" spans="1:9" x14ac:dyDescent="0.25">
      <c r="A75" s="4">
        <f t="shared" si="6"/>
        <v>45000</v>
      </c>
      <c r="B75" s="3">
        <f t="shared" si="7"/>
        <v>221.87499999999997</v>
      </c>
      <c r="C75" s="3">
        <f t="shared" si="5"/>
        <v>2.6624999999999996</v>
      </c>
      <c r="D75" s="3" t="str">
        <f>IF(SUM($C$2:C75)-SUM($D$2:D74)&gt;=15,INT(SUM($C$2:C75)-SUM($D$2:D74)),"")</f>
        <v/>
      </c>
      <c r="E75" s="52" t="str">
        <f t="shared" si="8"/>
        <v/>
      </c>
      <c r="F75" s="54"/>
      <c r="G75" s="3">
        <f t="shared" si="9"/>
        <v>221.87499999999997</v>
      </c>
      <c r="H75" s="5"/>
      <c r="I75" s="5"/>
    </row>
    <row r="76" spans="1:9" x14ac:dyDescent="0.25">
      <c r="A76" s="4">
        <f t="shared" si="6"/>
        <v>45001</v>
      </c>
      <c r="B76" s="3">
        <f t="shared" si="7"/>
        <v>221.87499999999997</v>
      </c>
      <c r="C76" s="3">
        <f t="shared" si="5"/>
        <v>2.6624999999999996</v>
      </c>
      <c r="D76" s="3" t="str">
        <f>IF(SUM($C$2:C76)-SUM($D$2:D75)&gt;=15,INT(SUM($C$2:C76)-SUM($D$2:D75)),"")</f>
        <v/>
      </c>
      <c r="E76" s="52" t="str">
        <f t="shared" si="8"/>
        <v/>
      </c>
      <c r="F76" s="54"/>
      <c r="G76" s="3">
        <f t="shared" si="9"/>
        <v>221.87499999999997</v>
      </c>
      <c r="H76" s="5"/>
      <c r="I76" s="5"/>
    </row>
    <row r="77" spans="1:9" x14ac:dyDescent="0.25">
      <c r="A77" s="4">
        <f t="shared" si="6"/>
        <v>45002</v>
      </c>
      <c r="B77" s="3">
        <f t="shared" si="7"/>
        <v>221.87499999999997</v>
      </c>
      <c r="C77" s="3">
        <f t="shared" si="5"/>
        <v>2.6624999999999996</v>
      </c>
      <c r="D77" s="3" t="str">
        <f>IF(SUM($C$2:C77)-SUM($D$2:D76)&gt;=15,INT(SUM($C$2:C77)-SUM($D$2:D76)),"")</f>
        <v/>
      </c>
      <c r="E77" s="52" t="str">
        <f t="shared" si="8"/>
        <v/>
      </c>
      <c r="F77" s="54"/>
      <c r="G77" s="3">
        <f t="shared" si="9"/>
        <v>221.87499999999997</v>
      </c>
      <c r="H77" s="5"/>
      <c r="I77" s="5"/>
    </row>
    <row r="78" spans="1:9" x14ac:dyDescent="0.25">
      <c r="A78" s="4">
        <f t="shared" si="6"/>
        <v>45003</v>
      </c>
      <c r="B78" s="3">
        <f t="shared" si="7"/>
        <v>221.87499999999997</v>
      </c>
      <c r="C78" s="3">
        <f t="shared" si="5"/>
        <v>2.6624999999999996</v>
      </c>
      <c r="D78" s="3" t="str">
        <f>IF(SUM($C$2:C78)-SUM($D$2:D77)&gt;=15,INT(SUM($C$2:C78)-SUM($D$2:D77)),"")</f>
        <v/>
      </c>
      <c r="E78" s="52" t="str">
        <f t="shared" si="8"/>
        <v/>
      </c>
      <c r="F78" s="54"/>
      <c r="G78" s="3">
        <f t="shared" si="9"/>
        <v>221.87499999999997</v>
      </c>
      <c r="H78" s="5"/>
      <c r="I78" s="5"/>
    </row>
    <row r="79" spans="1:9" x14ac:dyDescent="0.25">
      <c r="A79" s="4">
        <f t="shared" si="6"/>
        <v>45004</v>
      </c>
      <c r="B79" s="3">
        <f t="shared" si="7"/>
        <v>221.87499999999997</v>
      </c>
      <c r="C79" s="3">
        <f t="shared" si="5"/>
        <v>2.6624999999999996</v>
      </c>
      <c r="D79" s="3" t="str">
        <f>IF(SUM($C$2:C79)-SUM($D$2:D78)&gt;=15,INT(SUM($C$2:C79)-SUM($D$2:D78)),"")</f>
        <v/>
      </c>
      <c r="E79" s="52" t="str">
        <f t="shared" si="8"/>
        <v/>
      </c>
      <c r="F79" s="54"/>
      <c r="G79" s="3">
        <f t="shared" si="9"/>
        <v>221.87499999999997</v>
      </c>
      <c r="H79" s="5"/>
      <c r="I79" s="5"/>
    </row>
    <row r="80" spans="1:9" x14ac:dyDescent="0.25">
      <c r="A80" s="4">
        <f t="shared" si="6"/>
        <v>45005</v>
      </c>
      <c r="B80" s="3">
        <f t="shared" si="7"/>
        <v>221.87499999999997</v>
      </c>
      <c r="C80" s="3">
        <f t="shared" si="5"/>
        <v>2.6624999999999996</v>
      </c>
      <c r="D80" s="3">
        <f>IF(SUM($C$2:C80)-SUM($D$2:D79)&gt;=15,INT(SUM($C$2:C80)-SUM($D$2:D79)),"")</f>
        <v>15</v>
      </c>
      <c r="E80" s="52">
        <f t="shared" si="8"/>
        <v>14.625</v>
      </c>
      <c r="F80" s="54"/>
      <c r="G80" s="3">
        <f t="shared" si="9"/>
        <v>236.49999999999997</v>
      </c>
      <c r="H80" s="5"/>
      <c r="I80" s="5"/>
    </row>
    <row r="81" spans="1:9" x14ac:dyDescent="0.25">
      <c r="A81" s="4">
        <f t="shared" si="6"/>
        <v>45006</v>
      </c>
      <c r="B81" s="3">
        <f t="shared" si="7"/>
        <v>236.49999999999997</v>
      </c>
      <c r="C81" s="3">
        <f t="shared" si="5"/>
        <v>2.8379999999999996</v>
      </c>
      <c r="D81" s="3" t="str">
        <f>IF(SUM($C$2:C81)-SUM($D$2:D80)&gt;=15,INT(SUM($C$2:C81)-SUM($D$2:D80)),"")</f>
        <v/>
      </c>
      <c r="E81" s="52" t="str">
        <f t="shared" si="8"/>
        <v/>
      </c>
      <c r="F81" s="54"/>
      <c r="G81" s="3">
        <f t="shared" si="9"/>
        <v>236.49999999999997</v>
      </c>
      <c r="H81" s="5"/>
      <c r="I81" s="5"/>
    </row>
    <row r="82" spans="1:9" x14ac:dyDescent="0.25">
      <c r="A82" s="4">
        <f t="shared" si="6"/>
        <v>45007</v>
      </c>
      <c r="B82" s="3">
        <f t="shared" si="7"/>
        <v>236.49999999999997</v>
      </c>
      <c r="C82" s="3">
        <f t="shared" si="5"/>
        <v>2.8379999999999996</v>
      </c>
      <c r="D82" s="3" t="str">
        <f>IF(SUM($C$2:C82)-SUM($D$2:D81)&gt;=15,INT(SUM($C$2:C82)-SUM($D$2:D81)),"")</f>
        <v/>
      </c>
      <c r="E82" s="52" t="str">
        <f t="shared" si="8"/>
        <v/>
      </c>
      <c r="F82" s="54"/>
      <c r="G82" s="3">
        <f t="shared" si="9"/>
        <v>236.49999999999997</v>
      </c>
      <c r="H82" s="5"/>
      <c r="I82" s="5"/>
    </row>
    <row r="83" spans="1:9" x14ac:dyDescent="0.25">
      <c r="A83" s="4">
        <f t="shared" si="6"/>
        <v>45008</v>
      </c>
      <c r="B83" s="3">
        <f t="shared" si="7"/>
        <v>236.49999999999997</v>
      </c>
      <c r="C83" s="3">
        <f t="shared" si="5"/>
        <v>2.8379999999999996</v>
      </c>
      <c r="D83" s="3" t="str">
        <f>IF(SUM($C$2:C83)-SUM($D$2:D82)&gt;=15,INT(SUM($C$2:C83)-SUM($D$2:D82)),"")</f>
        <v/>
      </c>
      <c r="E83" s="52" t="str">
        <f t="shared" si="8"/>
        <v/>
      </c>
      <c r="F83" s="54"/>
      <c r="G83" s="3">
        <f t="shared" si="9"/>
        <v>236.49999999999997</v>
      </c>
      <c r="H83" s="5"/>
      <c r="I83" s="5"/>
    </row>
    <row r="84" spans="1:9" x14ac:dyDescent="0.25">
      <c r="A84" s="4">
        <f t="shared" si="6"/>
        <v>45009</v>
      </c>
      <c r="B84" s="3">
        <f t="shared" si="7"/>
        <v>236.49999999999997</v>
      </c>
      <c r="C84" s="3">
        <f t="shared" si="5"/>
        <v>2.8379999999999996</v>
      </c>
      <c r="D84" s="3" t="str">
        <f>IF(SUM($C$2:C84)-SUM($D$2:D83)&gt;=15,INT(SUM($C$2:C84)-SUM($D$2:D83)),"")</f>
        <v/>
      </c>
      <c r="E84" s="52" t="str">
        <f t="shared" si="8"/>
        <v/>
      </c>
      <c r="F84" s="54"/>
      <c r="G84" s="3">
        <f t="shared" si="9"/>
        <v>236.49999999999997</v>
      </c>
      <c r="H84" s="5"/>
      <c r="I84" s="5"/>
    </row>
    <row r="85" spans="1:9" x14ac:dyDescent="0.25">
      <c r="A85" s="4">
        <f t="shared" si="6"/>
        <v>45010</v>
      </c>
      <c r="B85" s="3">
        <f t="shared" si="7"/>
        <v>236.49999999999997</v>
      </c>
      <c r="C85" s="3">
        <f t="shared" si="5"/>
        <v>2.8379999999999996</v>
      </c>
      <c r="D85" s="3">
        <f>IF(SUM($C$2:C85)-SUM($D$2:D84)&gt;=15,INT(SUM($C$2:C85)-SUM($D$2:D84)),"")</f>
        <v>15</v>
      </c>
      <c r="E85" s="52">
        <f t="shared" si="8"/>
        <v>14.625</v>
      </c>
      <c r="F85" s="54"/>
      <c r="G85" s="3">
        <f t="shared" si="9"/>
        <v>251.12499999999997</v>
      </c>
      <c r="H85" s="5"/>
      <c r="I85" s="5"/>
    </row>
    <row r="86" spans="1:9" x14ac:dyDescent="0.25">
      <c r="A86" s="4">
        <f t="shared" si="6"/>
        <v>45011</v>
      </c>
      <c r="B86" s="3">
        <f t="shared" si="7"/>
        <v>251.12499999999997</v>
      </c>
      <c r="C86" s="3">
        <f t="shared" si="5"/>
        <v>3.0134999999999996</v>
      </c>
      <c r="D86" s="3" t="str">
        <f>IF(SUM($C$2:C86)-SUM($D$2:D85)&gt;=15,INT(SUM($C$2:C86)-SUM($D$2:D85)),"")</f>
        <v/>
      </c>
      <c r="E86" s="52" t="str">
        <f t="shared" si="8"/>
        <v/>
      </c>
      <c r="F86" s="54"/>
      <c r="G86" s="3">
        <f t="shared" si="9"/>
        <v>251.12499999999997</v>
      </c>
      <c r="H86" s="5"/>
      <c r="I86" s="5"/>
    </row>
    <row r="87" spans="1:9" x14ac:dyDescent="0.25">
      <c r="A87" s="4">
        <f t="shared" si="6"/>
        <v>45012</v>
      </c>
      <c r="B87" s="3">
        <f t="shared" si="7"/>
        <v>251.12499999999997</v>
      </c>
      <c r="C87" s="3">
        <f t="shared" si="5"/>
        <v>3.0134999999999996</v>
      </c>
      <c r="D87" s="3" t="str">
        <f>IF(SUM($C$2:C87)-SUM($D$2:D86)&gt;=15,INT(SUM($C$2:C87)-SUM($D$2:D86)),"")</f>
        <v/>
      </c>
      <c r="E87" s="52" t="str">
        <f t="shared" si="8"/>
        <v/>
      </c>
      <c r="F87" s="54"/>
      <c r="G87" s="3">
        <f t="shared" si="9"/>
        <v>251.12499999999997</v>
      </c>
      <c r="H87" s="5"/>
      <c r="I87" s="5"/>
    </row>
    <row r="88" spans="1:9" x14ac:dyDescent="0.25">
      <c r="A88" s="4">
        <f t="shared" si="6"/>
        <v>45013</v>
      </c>
      <c r="B88" s="3">
        <f t="shared" si="7"/>
        <v>251.12499999999997</v>
      </c>
      <c r="C88" s="3">
        <f t="shared" si="5"/>
        <v>3.0134999999999996</v>
      </c>
      <c r="D88" s="3" t="str">
        <f>IF(SUM($C$2:C88)-SUM($D$2:D87)&gt;=15,INT(SUM($C$2:C88)-SUM($D$2:D87)),"")</f>
        <v/>
      </c>
      <c r="E88" s="52" t="str">
        <f t="shared" si="8"/>
        <v/>
      </c>
      <c r="F88" s="54"/>
      <c r="G88" s="3">
        <f t="shared" si="9"/>
        <v>251.12499999999997</v>
      </c>
      <c r="H88" s="5"/>
      <c r="I88" s="5"/>
    </row>
    <row r="89" spans="1:9" x14ac:dyDescent="0.25">
      <c r="A89" s="4">
        <f t="shared" si="6"/>
        <v>45014</v>
      </c>
      <c r="B89" s="3">
        <f t="shared" si="7"/>
        <v>251.12499999999997</v>
      </c>
      <c r="C89" s="3">
        <f t="shared" si="5"/>
        <v>3.0134999999999996</v>
      </c>
      <c r="D89" s="3" t="str">
        <f>IF(SUM($C$2:C89)-SUM($D$2:D88)&gt;=15,INT(SUM($C$2:C89)-SUM($D$2:D88)),"")</f>
        <v/>
      </c>
      <c r="E89" s="52" t="str">
        <f t="shared" si="8"/>
        <v/>
      </c>
      <c r="F89" s="54"/>
      <c r="G89" s="3">
        <f t="shared" si="9"/>
        <v>251.12499999999997</v>
      </c>
      <c r="H89" s="5"/>
      <c r="I89" s="5"/>
    </row>
    <row r="90" spans="1:9" x14ac:dyDescent="0.25">
      <c r="A90" s="4">
        <f t="shared" si="6"/>
        <v>45015</v>
      </c>
      <c r="B90" s="3">
        <f t="shared" si="7"/>
        <v>251.12499999999997</v>
      </c>
      <c r="C90" s="3">
        <f t="shared" si="5"/>
        <v>3.0134999999999996</v>
      </c>
      <c r="D90" s="3">
        <f>IF(SUM($C$2:C90)-SUM($D$2:D89)&gt;=15,INT(SUM($C$2:C90)-SUM($D$2:D89)),"")</f>
        <v>15</v>
      </c>
      <c r="E90" s="52">
        <f t="shared" si="8"/>
        <v>14.625</v>
      </c>
      <c r="F90" s="54"/>
      <c r="G90" s="3">
        <f t="shared" si="9"/>
        <v>265.75</v>
      </c>
      <c r="H90" s="5"/>
      <c r="I90" s="5"/>
    </row>
    <row r="91" spans="1:9" x14ac:dyDescent="0.25">
      <c r="A91" s="4">
        <f t="shared" si="6"/>
        <v>45016</v>
      </c>
      <c r="B91" s="3">
        <f t="shared" si="7"/>
        <v>265.75</v>
      </c>
      <c r="C91" s="3">
        <f t="shared" si="5"/>
        <v>3.1890000000000001</v>
      </c>
      <c r="D91" s="3" t="str">
        <f>IF(SUM($C$2:C91)-SUM($D$2:D90)&gt;=15,INT(SUM($C$2:C91)-SUM($D$2:D90)),"")</f>
        <v/>
      </c>
      <c r="E91" s="52" t="str">
        <f t="shared" si="8"/>
        <v/>
      </c>
      <c r="F91" s="54"/>
      <c r="G91" s="3">
        <f t="shared" si="9"/>
        <v>265.75</v>
      </c>
      <c r="H91" s="5"/>
      <c r="I91" s="5"/>
    </row>
    <row r="92" spans="1:9" x14ac:dyDescent="0.25">
      <c r="A92" s="4">
        <f t="shared" si="6"/>
        <v>45017</v>
      </c>
      <c r="B92" s="3">
        <f t="shared" si="7"/>
        <v>265.75</v>
      </c>
      <c r="C92" s="3">
        <f t="shared" si="5"/>
        <v>3.1890000000000001</v>
      </c>
      <c r="D92" s="3" t="str">
        <f>IF(SUM($C$2:C92)-SUM($D$2:D91)&gt;=15,INT(SUM($C$2:C92)-SUM($D$2:D91)),"")</f>
        <v/>
      </c>
      <c r="E92" s="52" t="str">
        <f t="shared" si="8"/>
        <v/>
      </c>
      <c r="F92" s="54"/>
      <c r="G92" s="3">
        <f t="shared" si="9"/>
        <v>265.75</v>
      </c>
      <c r="H92" s="5"/>
      <c r="I92" s="5"/>
    </row>
    <row r="93" spans="1:9" x14ac:dyDescent="0.25">
      <c r="A93" s="4">
        <f t="shared" si="6"/>
        <v>45018</v>
      </c>
      <c r="B93" s="3">
        <f t="shared" si="7"/>
        <v>265.75</v>
      </c>
      <c r="C93" s="3">
        <f t="shared" si="5"/>
        <v>3.1890000000000001</v>
      </c>
      <c r="D93" s="3" t="str">
        <f>IF(SUM($C$2:C93)-SUM($D$2:D92)&gt;=15,INT(SUM($C$2:C93)-SUM($D$2:D92)),"")</f>
        <v/>
      </c>
      <c r="E93" s="52" t="str">
        <f t="shared" si="8"/>
        <v/>
      </c>
      <c r="F93" s="54"/>
      <c r="G93" s="3">
        <f t="shared" si="9"/>
        <v>265.75</v>
      </c>
      <c r="H93" s="5"/>
      <c r="I93" s="5"/>
    </row>
    <row r="94" spans="1:9" x14ac:dyDescent="0.25">
      <c r="A94" s="4">
        <f t="shared" si="6"/>
        <v>45019</v>
      </c>
      <c r="B94" s="3">
        <f t="shared" si="7"/>
        <v>265.75</v>
      </c>
      <c r="C94" s="3">
        <f t="shared" si="5"/>
        <v>3.1890000000000001</v>
      </c>
      <c r="D94" s="3" t="str">
        <f>IF(SUM($C$2:C94)-SUM($D$2:D93)&gt;=15,INT(SUM($C$2:C94)-SUM($D$2:D93)),"")</f>
        <v/>
      </c>
      <c r="E94" s="52" t="str">
        <f t="shared" si="8"/>
        <v/>
      </c>
      <c r="F94" s="54"/>
      <c r="G94" s="3">
        <f t="shared" si="9"/>
        <v>265.75</v>
      </c>
      <c r="H94" s="5"/>
      <c r="I94" s="5"/>
    </row>
    <row r="95" spans="1:9" x14ac:dyDescent="0.25">
      <c r="A95" s="4">
        <f t="shared" si="6"/>
        <v>45020</v>
      </c>
      <c r="B95" s="3">
        <f t="shared" si="7"/>
        <v>265.75</v>
      </c>
      <c r="C95" s="3">
        <f t="shared" si="5"/>
        <v>3.1890000000000001</v>
      </c>
      <c r="D95" s="3">
        <f>IF(SUM($C$2:C95)-SUM($D$2:D94)&gt;=15,INT(SUM($C$2:C95)-SUM($D$2:D94)),"")</f>
        <v>16</v>
      </c>
      <c r="E95" s="52">
        <f t="shared" si="8"/>
        <v>15.6</v>
      </c>
      <c r="F95" s="54"/>
      <c r="G95" s="3">
        <f t="shared" si="9"/>
        <v>281.35000000000002</v>
      </c>
      <c r="H95" s="5"/>
      <c r="I95" s="5"/>
    </row>
    <row r="96" spans="1:9" x14ac:dyDescent="0.25">
      <c r="A96" s="4">
        <f t="shared" si="6"/>
        <v>45021</v>
      </c>
      <c r="B96" s="3">
        <f t="shared" si="7"/>
        <v>281.35000000000002</v>
      </c>
      <c r="C96" s="3">
        <f t="shared" si="5"/>
        <v>3.3762000000000003</v>
      </c>
      <c r="D96" s="3" t="str">
        <f>IF(SUM($C$2:C96)-SUM($D$2:D95)&gt;=15,INT(SUM($C$2:C96)-SUM($D$2:D95)),"")</f>
        <v/>
      </c>
      <c r="E96" s="52" t="str">
        <f t="shared" si="8"/>
        <v/>
      </c>
      <c r="F96" s="54"/>
      <c r="G96" s="3">
        <f t="shared" si="9"/>
        <v>281.35000000000002</v>
      </c>
      <c r="H96" s="5"/>
      <c r="I96" s="5"/>
    </row>
    <row r="97" spans="1:9" x14ac:dyDescent="0.25">
      <c r="A97" s="4">
        <f t="shared" si="6"/>
        <v>45022</v>
      </c>
      <c r="B97" s="3">
        <f t="shared" si="7"/>
        <v>281.35000000000002</v>
      </c>
      <c r="C97" s="3">
        <f t="shared" si="5"/>
        <v>3.3762000000000003</v>
      </c>
      <c r="D97" s="3" t="str">
        <f>IF(SUM($C$2:C97)-SUM($D$2:D96)&gt;=15,INT(SUM($C$2:C97)-SUM($D$2:D96)),"")</f>
        <v/>
      </c>
      <c r="E97" s="52" t="str">
        <f t="shared" si="8"/>
        <v/>
      </c>
      <c r="F97" s="54"/>
      <c r="G97" s="3">
        <f t="shared" si="9"/>
        <v>281.35000000000002</v>
      </c>
      <c r="H97" s="5"/>
      <c r="I97" s="5"/>
    </row>
    <row r="98" spans="1:9" x14ac:dyDescent="0.25">
      <c r="A98" s="4">
        <f t="shared" si="6"/>
        <v>45023</v>
      </c>
      <c r="B98" s="3">
        <f t="shared" si="7"/>
        <v>281.35000000000002</v>
      </c>
      <c r="C98" s="3">
        <f t="shared" si="5"/>
        <v>3.3762000000000003</v>
      </c>
      <c r="D98" s="3" t="str">
        <f>IF(SUM($C$2:C98)-SUM($D$2:D97)&gt;=15,INT(SUM($C$2:C98)-SUM($D$2:D97)),"")</f>
        <v/>
      </c>
      <c r="E98" s="52" t="str">
        <f t="shared" si="8"/>
        <v/>
      </c>
      <c r="F98" s="54"/>
      <c r="G98" s="3">
        <f t="shared" si="9"/>
        <v>281.35000000000002</v>
      </c>
      <c r="H98" s="5"/>
      <c r="I98" s="5"/>
    </row>
    <row r="99" spans="1:9" x14ac:dyDescent="0.25">
      <c r="A99" s="4">
        <f t="shared" si="6"/>
        <v>45024</v>
      </c>
      <c r="B99" s="3">
        <f t="shared" si="7"/>
        <v>281.35000000000002</v>
      </c>
      <c r="C99" s="3">
        <f t="shared" si="5"/>
        <v>3.3762000000000003</v>
      </c>
      <c r="D99" s="3" t="str">
        <f>IF(SUM($C$2:C99)-SUM($D$2:D98)&gt;=15,INT(SUM($C$2:C99)-SUM($D$2:D98)),"")</f>
        <v/>
      </c>
      <c r="E99" s="52" t="str">
        <f t="shared" si="8"/>
        <v/>
      </c>
      <c r="F99" s="54"/>
      <c r="G99" s="3">
        <f t="shared" si="9"/>
        <v>281.35000000000002</v>
      </c>
      <c r="H99" s="5"/>
      <c r="I99" s="5"/>
    </row>
    <row r="100" spans="1:9" x14ac:dyDescent="0.25">
      <c r="A100" s="4">
        <f t="shared" si="6"/>
        <v>45025</v>
      </c>
      <c r="B100" s="3">
        <f t="shared" si="7"/>
        <v>281.35000000000002</v>
      </c>
      <c r="C100" s="3">
        <f t="shared" si="5"/>
        <v>3.3762000000000003</v>
      </c>
      <c r="D100" s="3">
        <f>IF(SUM($C$2:C100)-SUM($D$2:D99)&gt;=15,INT(SUM($C$2:C100)-SUM($D$2:D99)),"")</f>
        <v>17</v>
      </c>
      <c r="E100" s="52">
        <f t="shared" si="8"/>
        <v>16.574999999999999</v>
      </c>
      <c r="F100" s="54"/>
      <c r="G100" s="3">
        <f t="shared" si="9"/>
        <v>297.92500000000001</v>
      </c>
      <c r="H100" s="5"/>
      <c r="I100" s="5"/>
    </row>
    <row r="101" spans="1:9" x14ac:dyDescent="0.25">
      <c r="A101" s="4">
        <f t="shared" si="6"/>
        <v>45026</v>
      </c>
      <c r="B101" s="3">
        <f t="shared" si="7"/>
        <v>297.92500000000001</v>
      </c>
      <c r="C101" s="3">
        <f t="shared" si="5"/>
        <v>3.5751000000000004</v>
      </c>
      <c r="D101" s="3" t="str">
        <f>IF(SUM($C$2:C101)-SUM($D$2:D100)&gt;=15,INT(SUM($C$2:C101)-SUM($D$2:D100)),"")</f>
        <v/>
      </c>
      <c r="E101" s="52" t="str">
        <f t="shared" si="8"/>
        <v/>
      </c>
      <c r="F101" s="54"/>
      <c r="G101" s="3">
        <f t="shared" si="9"/>
        <v>297.92500000000001</v>
      </c>
      <c r="H101" s="5"/>
      <c r="I101" s="5"/>
    </row>
    <row r="102" spans="1:9" x14ac:dyDescent="0.25">
      <c r="A102" s="4">
        <f t="shared" si="6"/>
        <v>45027</v>
      </c>
      <c r="B102" s="3">
        <f t="shared" si="7"/>
        <v>297.92500000000001</v>
      </c>
      <c r="C102" s="3">
        <f t="shared" si="5"/>
        <v>3.5751000000000004</v>
      </c>
      <c r="D102" s="3" t="str">
        <f>IF(SUM($C$2:C102)-SUM($D$2:D101)&gt;=15,INT(SUM($C$2:C102)-SUM($D$2:D101)),"")</f>
        <v/>
      </c>
      <c r="E102" s="52" t="str">
        <f t="shared" si="8"/>
        <v/>
      </c>
      <c r="F102" s="54"/>
      <c r="G102" s="3">
        <f t="shared" si="9"/>
        <v>297.92500000000001</v>
      </c>
      <c r="H102" s="5"/>
      <c r="I102" s="5"/>
    </row>
    <row r="103" spans="1:9" x14ac:dyDescent="0.25">
      <c r="A103" s="4">
        <f t="shared" si="6"/>
        <v>45028</v>
      </c>
      <c r="B103" s="3">
        <f t="shared" si="7"/>
        <v>297.92500000000001</v>
      </c>
      <c r="C103" s="3">
        <f t="shared" si="5"/>
        <v>3.5751000000000004</v>
      </c>
      <c r="D103" s="3" t="str">
        <f>IF(SUM($C$2:C103)-SUM($D$2:D102)&gt;=15,INT(SUM($C$2:C103)-SUM($D$2:D102)),"")</f>
        <v/>
      </c>
      <c r="E103" s="52" t="str">
        <f t="shared" si="8"/>
        <v/>
      </c>
      <c r="F103" s="54"/>
      <c r="G103" s="3">
        <f t="shared" si="9"/>
        <v>297.92500000000001</v>
      </c>
      <c r="H103" s="5"/>
      <c r="I103" s="5"/>
    </row>
    <row r="104" spans="1:9" x14ac:dyDescent="0.25">
      <c r="A104" s="4">
        <f t="shared" si="6"/>
        <v>45029</v>
      </c>
      <c r="B104" s="3">
        <f t="shared" si="7"/>
        <v>297.92500000000001</v>
      </c>
      <c r="C104" s="3">
        <f t="shared" si="5"/>
        <v>3.5751000000000004</v>
      </c>
      <c r="D104" s="3" t="str">
        <f>IF(SUM($C$2:C104)-SUM($D$2:D103)&gt;=15,INT(SUM($C$2:C104)-SUM($D$2:D103)),"")</f>
        <v/>
      </c>
      <c r="E104" s="52" t="str">
        <f t="shared" si="8"/>
        <v/>
      </c>
      <c r="F104" s="54"/>
      <c r="G104" s="3">
        <f t="shared" si="9"/>
        <v>297.92500000000001</v>
      </c>
      <c r="H104" s="5"/>
      <c r="I104" s="5"/>
    </row>
    <row r="105" spans="1:9" x14ac:dyDescent="0.25">
      <c r="A105" s="4">
        <f t="shared" si="6"/>
        <v>45030</v>
      </c>
      <c r="B105" s="3">
        <f t="shared" si="7"/>
        <v>297.92500000000001</v>
      </c>
      <c r="C105" s="3">
        <f t="shared" si="5"/>
        <v>3.5751000000000004</v>
      </c>
      <c r="D105" s="3">
        <f>IF(SUM($C$2:C105)-SUM($D$2:D104)&gt;=15,INT(SUM($C$2:C105)-SUM($D$2:D104)),"")</f>
        <v>17</v>
      </c>
      <c r="E105" s="52">
        <f t="shared" si="8"/>
        <v>16.574999999999999</v>
      </c>
      <c r="F105" s="54"/>
      <c r="G105" s="3">
        <f t="shared" si="9"/>
        <v>314.5</v>
      </c>
      <c r="H105" s="5"/>
      <c r="I105" s="5"/>
    </row>
    <row r="106" spans="1:9" x14ac:dyDescent="0.25">
      <c r="A106" s="4">
        <f t="shared" si="6"/>
        <v>45031</v>
      </c>
      <c r="B106" s="3">
        <f t="shared" si="7"/>
        <v>314.5</v>
      </c>
      <c r="C106" s="3">
        <f t="shared" si="5"/>
        <v>3.774</v>
      </c>
      <c r="D106" s="3" t="str">
        <f>IF(SUM($C$2:C106)-SUM($D$2:D105)&gt;=15,INT(SUM($C$2:C106)-SUM($D$2:D105)),"")</f>
        <v/>
      </c>
      <c r="E106" s="52" t="str">
        <f t="shared" si="8"/>
        <v/>
      </c>
      <c r="F106" s="54"/>
      <c r="G106" s="3">
        <f t="shared" si="9"/>
        <v>314.5</v>
      </c>
      <c r="H106" s="5"/>
      <c r="I106" s="5"/>
    </row>
    <row r="107" spans="1:9" x14ac:dyDescent="0.25">
      <c r="A107" s="4">
        <f t="shared" si="6"/>
        <v>45032</v>
      </c>
      <c r="B107" s="3">
        <f t="shared" si="7"/>
        <v>314.5</v>
      </c>
      <c r="C107" s="3">
        <f t="shared" si="5"/>
        <v>3.774</v>
      </c>
      <c r="D107" s="3" t="str">
        <f>IF(SUM($C$2:C107)-SUM($D$2:D106)&gt;=15,INT(SUM($C$2:C107)-SUM($D$2:D106)),"")</f>
        <v/>
      </c>
      <c r="E107" s="52" t="str">
        <f t="shared" si="8"/>
        <v/>
      </c>
      <c r="F107" s="54"/>
      <c r="G107" s="3">
        <f t="shared" si="9"/>
        <v>314.5</v>
      </c>
      <c r="H107" s="5"/>
      <c r="I107" s="5"/>
    </row>
    <row r="108" spans="1:9" x14ac:dyDescent="0.25">
      <c r="A108" s="4">
        <f t="shared" si="6"/>
        <v>45033</v>
      </c>
      <c r="B108" s="3">
        <f t="shared" si="7"/>
        <v>314.5</v>
      </c>
      <c r="C108" s="3">
        <f t="shared" si="5"/>
        <v>3.774</v>
      </c>
      <c r="D108" s="3" t="str">
        <f>IF(SUM($C$2:C108)-SUM($D$2:D107)&gt;=15,INT(SUM($C$2:C108)-SUM($D$2:D107)),"")</f>
        <v/>
      </c>
      <c r="E108" s="52" t="str">
        <f t="shared" si="8"/>
        <v/>
      </c>
      <c r="F108" s="54"/>
      <c r="G108" s="3">
        <f t="shared" si="9"/>
        <v>314.5</v>
      </c>
      <c r="H108" s="5"/>
      <c r="I108" s="5"/>
    </row>
    <row r="109" spans="1:9" x14ac:dyDescent="0.25">
      <c r="A109" s="4">
        <f t="shared" si="6"/>
        <v>45034</v>
      </c>
      <c r="B109" s="3">
        <f t="shared" si="7"/>
        <v>314.5</v>
      </c>
      <c r="C109" s="3">
        <f t="shared" si="5"/>
        <v>3.774</v>
      </c>
      <c r="D109" s="3">
        <f>IF(SUM($C$2:C109)-SUM($D$2:D108)&gt;=15,INT(SUM($C$2:C109)-SUM($D$2:D108)),"")</f>
        <v>16</v>
      </c>
      <c r="E109" s="52">
        <f t="shared" si="8"/>
        <v>15.6</v>
      </c>
      <c r="F109" s="54"/>
      <c r="G109" s="3">
        <f t="shared" si="9"/>
        <v>330.1</v>
      </c>
      <c r="H109" s="5"/>
      <c r="I109" s="5"/>
    </row>
    <row r="110" spans="1:9" x14ac:dyDescent="0.25">
      <c r="A110" s="4">
        <f t="shared" si="6"/>
        <v>45035</v>
      </c>
      <c r="B110" s="3">
        <f t="shared" si="7"/>
        <v>330.1</v>
      </c>
      <c r="C110" s="3">
        <f t="shared" si="5"/>
        <v>3.9612000000000003</v>
      </c>
      <c r="D110" s="3" t="str">
        <f>IF(SUM($C$2:C110)-SUM($D$2:D109)&gt;=15,INT(SUM($C$2:C110)-SUM($D$2:D109)),"")</f>
        <v/>
      </c>
      <c r="E110" s="52" t="str">
        <f t="shared" si="8"/>
        <v/>
      </c>
      <c r="F110" s="54"/>
      <c r="G110" s="3">
        <f t="shared" si="9"/>
        <v>330.1</v>
      </c>
      <c r="H110" s="5"/>
      <c r="I110" s="5"/>
    </row>
    <row r="111" spans="1:9" x14ac:dyDescent="0.25">
      <c r="A111" s="4">
        <f t="shared" si="6"/>
        <v>45036</v>
      </c>
      <c r="B111" s="3">
        <f t="shared" si="7"/>
        <v>330.1</v>
      </c>
      <c r="C111" s="3">
        <f t="shared" si="5"/>
        <v>3.9612000000000003</v>
      </c>
      <c r="D111" s="3" t="str">
        <f>IF(SUM($C$2:C111)-SUM($D$2:D110)&gt;=15,INT(SUM($C$2:C111)-SUM($D$2:D110)),"")</f>
        <v/>
      </c>
      <c r="E111" s="52" t="str">
        <f t="shared" si="8"/>
        <v/>
      </c>
      <c r="F111" s="54"/>
      <c r="G111" s="3">
        <f t="shared" si="9"/>
        <v>330.1</v>
      </c>
      <c r="H111" s="5"/>
      <c r="I111" s="5"/>
    </row>
    <row r="112" spans="1:9" x14ac:dyDescent="0.25">
      <c r="A112" s="4">
        <f t="shared" si="6"/>
        <v>45037</v>
      </c>
      <c r="B112" s="3">
        <f t="shared" si="7"/>
        <v>330.1</v>
      </c>
      <c r="C112" s="3">
        <f t="shared" si="5"/>
        <v>3.9612000000000003</v>
      </c>
      <c r="D112" s="3" t="str">
        <f>IF(SUM($C$2:C112)-SUM($D$2:D111)&gt;=15,INT(SUM($C$2:C112)-SUM($D$2:D111)),"")</f>
        <v/>
      </c>
      <c r="E112" s="52" t="str">
        <f t="shared" si="8"/>
        <v/>
      </c>
      <c r="F112" s="54"/>
      <c r="G112" s="3">
        <f t="shared" si="9"/>
        <v>330.1</v>
      </c>
      <c r="H112" s="5"/>
      <c r="I112" s="5"/>
    </row>
    <row r="113" spans="1:9" x14ac:dyDescent="0.25">
      <c r="A113" s="4">
        <f t="shared" si="6"/>
        <v>45038</v>
      </c>
      <c r="B113" s="3">
        <f t="shared" si="7"/>
        <v>330.1</v>
      </c>
      <c r="C113" s="3">
        <f t="shared" si="5"/>
        <v>3.9612000000000003</v>
      </c>
      <c r="D113" s="3">
        <f>IF(SUM($C$2:C113)-SUM($D$2:D112)&gt;=15,INT(SUM($C$2:C113)-SUM($D$2:D112)),"")</f>
        <v>15</v>
      </c>
      <c r="E113" s="52">
        <f t="shared" si="8"/>
        <v>14.625</v>
      </c>
      <c r="F113" s="54"/>
      <c r="G113" s="3">
        <f t="shared" si="9"/>
        <v>344.72500000000002</v>
      </c>
      <c r="H113" s="5"/>
      <c r="I113" s="5"/>
    </row>
    <row r="114" spans="1:9" x14ac:dyDescent="0.25">
      <c r="A114" s="4">
        <f t="shared" si="6"/>
        <v>45039</v>
      </c>
      <c r="B114" s="3">
        <f t="shared" si="7"/>
        <v>344.72500000000002</v>
      </c>
      <c r="C114" s="3">
        <f t="shared" si="5"/>
        <v>4.1367000000000003</v>
      </c>
      <c r="D114" s="3" t="str">
        <f>IF(SUM($C$2:C114)-SUM($D$2:D113)&gt;=15,INT(SUM($C$2:C114)-SUM($D$2:D113)),"")</f>
        <v/>
      </c>
      <c r="E114" s="52" t="str">
        <f t="shared" si="8"/>
        <v/>
      </c>
      <c r="F114" s="54"/>
      <c r="G114" s="3">
        <f t="shared" si="9"/>
        <v>344.72500000000002</v>
      </c>
      <c r="H114" s="5"/>
      <c r="I114" s="5"/>
    </row>
    <row r="115" spans="1:9" x14ac:dyDescent="0.25">
      <c r="A115" s="4">
        <f t="shared" si="6"/>
        <v>45040</v>
      </c>
      <c r="B115" s="3">
        <f t="shared" si="7"/>
        <v>344.72500000000002</v>
      </c>
      <c r="C115" s="3">
        <f t="shared" si="5"/>
        <v>4.1367000000000003</v>
      </c>
      <c r="D115" s="3" t="str">
        <f>IF(SUM($C$2:C115)-SUM($D$2:D114)&gt;=15,INT(SUM($C$2:C115)-SUM($D$2:D114)),"")</f>
        <v/>
      </c>
      <c r="E115" s="52" t="str">
        <f t="shared" si="8"/>
        <v/>
      </c>
      <c r="F115" s="54"/>
      <c r="G115" s="3">
        <f t="shared" si="9"/>
        <v>344.72500000000002</v>
      </c>
      <c r="H115" s="5"/>
      <c r="I115" s="5"/>
    </row>
    <row r="116" spans="1:9" x14ac:dyDescent="0.25">
      <c r="A116" s="4">
        <f t="shared" si="6"/>
        <v>45041</v>
      </c>
      <c r="B116" s="3">
        <f t="shared" si="7"/>
        <v>344.72500000000002</v>
      </c>
      <c r="C116" s="3">
        <f t="shared" si="5"/>
        <v>4.1367000000000003</v>
      </c>
      <c r="D116" s="3" t="str">
        <f>IF(SUM($C$2:C116)-SUM($D$2:D115)&gt;=15,INT(SUM($C$2:C116)-SUM($D$2:D115)),"")</f>
        <v/>
      </c>
      <c r="E116" s="52" t="str">
        <f t="shared" si="8"/>
        <v/>
      </c>
      <c r="F116" s="54"/>
      <c r="G116" s="3">
        <f t="shared" si="9"/>
        <v>344.72500000000002</v>
      </c>
      <c r="H116" s="5"/>
      <c r="I116" s="5"/>
    </row>
    <row r="117" spans="1:9" x14ac:dyDescent="0.25">
      <c r="A117" s="4">
        <f t="shared" si="6"/>
        <v>45042</v>
      </c>
      <c r="B117" s="3">
        <f t="shared" si="7"/>
        <v>344.72500000000002</v>
      </c>
      <c r="C117" s="3">
        <f t="shared" si="5"/>
        <v>4.1367000000000003</v>
      </c>
      <c r="D117" s="3">
        <f>IF(SUM($C$2:C117)-SUM($D$2:D116)&gt;=15,INT(SUM($C$2:C117)-SUM($D$2:D116)),"")</f>
        <v>17</v>
      </c>
      <c r="E117" s="52">
        <f t="shared" si="8"/>
        <v>16.574999999999999</v>
      </c>
      <c r="F117" s="54"/>
      <c r="G117" s="3">
        <f t="shared" si="9"/>
        <v>361.3</v>
      </c>
      <c r="H117" s="5"/>
      <c r="I117" s="5"/>
    </row>
    <row r="118" spans="1:9" x14ac:dyDescent="0.25">
      <c r="A118" s="4">
        <f t="shared" si="6"/>
        <v>45043</v>
      </c>
      <c r="B118" s="3">
        <f t="shared" si="7"/>
        <v>361.3</v>
      </c>
      <c r="C118" s="3">
        <f t="shared" si="5"/>
        <v>4.3356000000000003</v>
      </c>
      <c r="D118" s="3" t="str">
        <f>IF(SUM($C$2:C118)-SUM($D$2:D117)&gt;=15,INT(SUM($C$2:C118)-SUM($D$2:D117)),"")</f>
        <v/>
      </c>
      <c r="E118" s="52" t="str">
        <f t="shared" si="8"/>
        <v/>
      </c>
      <c r="F118" s="54"/>
      <c r="G118" s="3">
        <f t="shared" si="9"/>
        <v>361.3</v>
      </c>
      <c r="H118" s="5"/>
      <c r="I118" s="5"/>
    </row>
    <row r="119" spans="1:9" x14ac:dyDescent="0.25">
      <c r="A119" s="4">
        <f t="shared" si="6"/>
        <v>45044</v>
      </c>
      <c r="B119" s="3">
        <f t="shared" si="7"/>
        <v>361.3</v>
      </c>
      <c r="C119" s="3">
        <f t="shared" si="5"/>
        <v>4.3356000000000003</v>
      </c>
      <c r="D119" s="3" t="str">
        <f>IF(SUM($C$2:C119)-SUM($D$2:D118)&gt;=15,INT(SUM($C$2:C119)-SUM($D$2:D118)),"")</f>
        <v/>
      </c>
      <c r="E119" s="52" t="str">
        <f t="shared" si="8"/>
        <v/>
      </c>
      <c r="F119" s="54"/>
      <c r="G119" s="3">
        <f t="shared" si="9"/>
        <v>361.3</v>
      </c>
      <c r="H119" s="5"/>
      <c r="I119" s="5"/>
    </row>
    <row r="120" spans="1:9" x14ac:dyDescent="0.25">
      <c r="A120" s="4">
        <f t="shared" si="6"/>
        <v>45045</v>
      </c>
      <c r="B120" s="3">
        <f t="shared" si="7"/>
        <v>361.3</v>
      </c>
      <c r="C120" s="3">
        <f t="shared" si="5"/>
        <v>4.3356000000000003</v>
      </c>
      <c r="D120" s="3" t="str">
        <f>IF(SUM($C$2:C120)-SUM($D$2:D119)&gt;=15,INT(SUM($C$2:C120)-SUM($D$2:D119)),"")</f>
        <v/>
      </c>
      <c r="E120" s="52" t="str">
        <f t="shared" si="8"/>
        <v/>
      </c>
      <c r="F120" s="54"/>
      <c r="G120" s="3">
        <f t="shared" si="9"/>
        <v>361.3</v>
      </c>
      <c r="H120" s="5"/>
      <c r="I120" s="5"/>
    </row>
    <row r="121" spans="1:9" x14ac:dyDescent="0.25">
      <c r="A121" s="4">
        <f t="shared" si="6"/>
        <v>45046</v>
      </c>
      <c r="B121" s="3">
        <f t="shared" si="7"/>
        <v>361.3</v>
      </c>
      <c r="C121" s="3">
        <f t="shared" si="5"/>
        <v>4.3356000000000003</v>
      </c>
      <c r="D121" s="3">
        <f>IF(SUM($C$2:C121)-SUM($D$2:D120)&gt;=15,INT(SUM($C$2:C121)-SUM($D$2:D120)),"")</f>
        <v>17</v>
      </c>
      <c r="E121" s="52">
        <f t="shared" si="8"/>
        <v>16.574999999999999</v>
      </c>
      <c r="F121" s="54"/>
      <c r="G121" s="3">
        <f t="shared" si="9"/>
        <v>377.875</v>
      </c>
      <c r="H121" s="5"/>
      <c r="I121" s="5"/>
    </row>
    <row r="122" spans="1:9" x14ac:dyDescent="0.25">
      <c r="A122" s="4">
        <f t="shared" si="6"/>
        <v>45047</v>
      </c>
      <c r="B122" s="3">
        <f t="shared" si="7"/>
        <v>377.875</v>
      </c>
      <c r="C122" s="3">
        <f t="shared" si="5"/>
        <v>4.5345000000000004</v>
      </c>
      <c r="D122" s="3" t="str">
        <f>IF(SUM($C$2:C122)-SUM($D$2:D121)&gt;=15,INT(SUM($C$2:C122)-SUM($D$2:D121)),"")</f>
        <v/>
      </c>
      <c r="E122" s="52" t="str">
        <f t="shared" si="8"/>
        <v/>
      </c>
      <c r="F122" s="54"/>
      <c r="G122" s="3">
        <f t="shared" si="9"/>
        <v>377.875</v>
      </c>
      <c r="H122" s="5"/>
      <c r="I122" s="5"/>
    </row>
    <row r="123" spans="1:9" x14ac:dyDescent="0.25">
      <c r="A123" s="4">
        <f t="shared" si="6"/>
        <v>45048</v>
      </c>
      <c r="B123" s="3">
        <f t="shared" si="7"/>
        <v>377.875</v>
      </c>
      <c r="C123" s="3">
        <f t="shared" si="5"/>
        <v>4.5345000000000004</v>
      </c>
      <c r="D123" s="3" t="str">
        <f>IF(SUM($C$2:C123)-SUM($D$2:D122)&gt;=15,INT(SUM($C$2:C123)-SUM($D$2:D122)),"")</f>
        <v/>
      </c>
      <c r="E123" s="52" t="str">
        <f t="shared" si="8"/>
        <v/>
      </c>
      <c r="F123" s="54"/>
      <c r="G123" s="3">
        <f t="shared" si="9"/>
        <v>377.875</v>
      </c>
      <c r="H123" s="5"/>
      <c r="I123" s="5"/>
    </row>
    <row r="124" spans="1:9" x14ac:dyDescent="0.25">
      <c r="A124" s="4">
        <f t="shared" si="6"/>
        <v>45049</v>
      </c>
      <c r="B124" s="3">
        <f t="shared" si="7"/>
        <v>377.875</v>
      </c>
      <c r="C124" s="3">
        <f t="shared" si="5"/>
        <v>4.5345000000000004</v>
      </c>
      <c r="D124" s="3" t="str">
        <f>IF(SUM($C$2:C124)-SUM($D$2:D123)&gt;=15,INT(SUM($C$2:C124)-SUM($D$2:D123)),"")</f>
        <v/>
      </c>
      <c r="E124" s="52" t="str">
        <f t="shared" si="8"/>
        <v/>
      </c>
      <c r="F124" s="54"/>
      <c r="G124" s="3">
        <f t="shared" si="9"/>
        <v>377.875</v>
      </c>
      <c r="H124" s="5"/>
      <c r="I124" s="5"/>
    </row>
    <row r="125" spans="1:9" x14ac:dyDescent="0.25">
      <c r="A125" s="4">
        <f t="shared" si="6"/>
        <v>45050</v>
      </c>
      <c r="B125" s="3">
        <f t="shared" si="7"/>
        <v>377.875</v>
      </c>
      <c r="C125" s="3">
        <f t="shared" si="5"/>
        <v>4.5345000000000004</v>
      </c>
      <c r="D125" s="3">
        <f>IF(SUM($C$2:C125)-SUM($D$2:D124)&gt;=15,INT(SUM($C$2:C125)-SUM($D$2:D124)),"")</f>
        <v>18</v>
      </c>
      <c r="E125" s="52">
        <f t="shared" si="8"/>
        <v>17.55</v>
      </c>
      <c r="F125" s="54"/>
      <c r="G125" s="3">
        <f t="shared" si="9"/>
        <v>395.42500000000001</v>
      </c>
      <c r="H125" s="5"/>
      <c r="I125" s="5"/>
    </row>
    <row r="126" spans="1:9" x14ac:dyDescent="0.25">
      <c r="A126" s="4">
        <f t="shared" si="6"/>
        <v>45051</v>
      </c>
      <c r="B126" s="3">
        <f t="shared" si="7"/>
        <v>395.42500000000001</v>
      </c>
      <c r="C126" s="3">
        <f t="shared" si="5"/>
        <v>4.7450999999999999</v>
      </c>
      <c r="D126" s="3" t="str">
        <f>IF(SUM($C$2:C126)-SUM($D$2:D125)&gt;=15,INT(SUM($C$2:C126)-SUM($D$2:D125)),"")</f>
        <v/>
      </c>
      <c r="E126" s="52" t="str">
        <f t="shared" si="8"/>
        <v/>
      </c>
      <c r="F126" s="54"/>
      <c r="G126" s="3">
        <f t="shared" si="9"/>
        <v>395.42500000000001</v>
      </c>
      <c r="H126" s="5"/>
      <c r="I126" s="5"/>
    </row>
    <row r="127" spans="1:9" x14ac:dyDescent="0.25">
      <c r="A127" s="4">
        <f t="shared" si="6"/>
        <v>45052</v>
      </c>
      <c r="B127" s="3">
        <f t="shared" si="7"/>
        <v>395.42500000000001</v>
      </c>
      <c r="C127" s="3">
        <f t="shared" si="5"/>
        <v>4.7450999999999999</v>
      </c>
      <c r="D127" s="3" t="str">
        <f>IF(SUM($C$2:C127)-SUM($D$2:D126)&gt;=15,INT(SUM($C$2:C127)-SUM($D$2:D126)),"")</f>
        <v/>
      </c>
      <c r="E127" s="52" t="str">
        <f t="shared" si="8"/>
        <v/>
      </c>
      <c r="F127" s="54"/>
      <c r="G127" s="3">
        <f t="shared" si="9"/>
        <v>395.42500000000001</v>
      </c>
      <c r="H127" s="5"/>
      <c r="I127" s="5"/>
    </row>
    <row r="128" spans="1:9" x14ac:dyDescent="0.25">
      <c r="A128" s="4">
        <f t="shared" si="6"/>
        <v>45053</v>
      </c>
      <c r="B128" s="3">
        <f t="shared" si="7"/>
        <v>395.42500000000001</v>
      </c>
      <c r="C128" s="3">
        <f t="shared" si="5"/>
        <v>4.7450999999999999</v>
      </c>
      <c r="D128" s="3">
        <f>IF(SUM($C$2:C128)-SUM($D$2:D127)&gt;=15,INT(SUM($C$2:C128)-SUM($D$2:D127)),"")</f>
        <v>15</v>
      </c>
      <c r="E128" s="52">
        <f t="shared" si="8"/>
        <v>14.625</v>
      </c>
      <c r="F128" s="54"/>
      <c r="G128" s="3">
        <f t="shared" si="9"/>
        <v>410.05</v>
      </c>
      <c r="H128" s="5"/>
      <c r="I128" s="5"/>
    </row>
    <row r="129" spans="1:9" x14ac:dyDescent="0.25">
      <c r="A129" s="4">
        <f t="shared" si="6"/>
        <v>45054</v>
      </c>
      <c r="B129" s="3">
        <f t="shared" si="7"/>
        <v>410.05</v>
      </c>
      <c r="C129" s="3">
        <f t="shared" si="5"/>
        <v>4.9206000000000003</v>
      </c>
      <c r="D129" s="3" t="str">
        <f>IF(SUM($C$2:C129)-SUM($D$2:D128)&gt;=15,INT(SUM($C$2:C129)-SUM($D$2:D128)),"")</f>
        <v/>
      </c>
      <c r="E129" s="52" t="str">
        <f t="shared" si="8"/>
        <v/>
      </c>
      <c r="F129" s="54"/>
      <c r="G129" s="3">
        <f t="shared" si="9"/>
        <v>410.05</v>
      </c>
      <c r="H129" s="5"/>
      <c r="I129" s="5"/>
    </row>
    <row r="130" spans="1:9" x14ac:dyDescent="0.25">
      <c r="A130" s="4">
        <f t="shared" si="6"/>
        <v>45055</v>
      </c>
      <c r="B130" s="3">
        <f t="shared" si="7"/>
        <v>410.05</v>
      </c>
      <c r="C130" s="3">
        <f t="shared" si="5"/>
        <v>4.9206000000000003</v>
      </c>
      <c r="D130" s="3" t="str">
        <f>IF(SUM($C$2:C130)-SUM($D$2:D129)&gt;=15,INT(SUM($C$2:C130)-SUM($D$2:D129)),"")</f>
        <v/>
      </c>
      <c r="E130" s="52" t="str">
        <f t="shared" si="8"/>
        <v/>
      </c>
      <c r="F130" s="54"/>
      <c r="G130" s="3">
        <f t="shared" si="9"/>
        <v>410.05</v>
      </c>
      <c r="H130" s="5"/>
      <c r="I130" s="5"/>
    </row>
    <row r="131" spans="1:9" x14ac:dyDescent="0.25">
      <c r="A131" s="4">
        <f t="shared" si="6"/>
        <v>45056</v>
      </c>
      <c r="B131" s="3">
        <f t="shared" si="7"/>
        <v>410.05</v>
      </c>
      <c r="C131" s="3">
        <f t="shared" ref="C131:C194" si="10">B131*$H$2</f>
        <v>4.9206000000000003</v>
      </c>
      <c r="D131" s="3" t="str">
        <f>IF(SUM($C$2:C131)-SUM($D$2:D130)&gt;=15,INT(SUM($C$2:C131)-SUM($D$2:D130)),"")</f>
        <v/>
      </c>
      <c r="E131" s="52" t="str">
        <f t="shared" si="8"/>
        <v/>
      </c>
      <c r="F131" s="54"/>
      <c r="G131" s="3">
        <f t="shared" si="9"/>
        <v>410.05</v>
      </c>
      <c r="H131" s="5"/>
      <c r="I131" s="5"/>
    </row>
    <row r="132" spans="1:9" x14ac:dyDescent="0.25">
      <c r="A132" s="4">
        <f t="shared" ref="A132:A195" si="11">A131+1</f>
        <v>45057</v>
      </c>
      <c r="B132" s="3">
        <f t="shared" ref="B132:B195" si="12">G131</f>
        <v>410.05</v>
      </c>
      <c r="C132" s="3">
        <f t="shared" si="10"/>
        <v>4.9206000000000003</v>
      </c>
      <c r="D132" s="3">
        <f>IF(SUM($C$2:C132)-SUM($D$2:D131)&gt;=15,INT(SUM($C$2:C132)-SUM($D$2:D131)),"")</f>
        <v>19</v>
      </c>
      <c r="E132" s="52">
        <f t="shared" ref="E132:E195" si="13">IF(D132="","",IF(D132&gt;=15,D132*(1-$I$2),""))</f>
        <v>18.524999999999999</v>
      </c>
      <c r="F132" s="54"/>
      <c r="G132" s="3">
        <f t="shared" ref="G132:G195" si="14">IF(AND(E132="",F132=""),G131,IF(E132="",G131+F132,IF(F132="",G131+E132,G131+E132+F132)))</f>
        <v>428.57499999999999</v>
      </c>
      <c r="H132" s="5"/>
      <c r="I132" s="5"/>
    </row>
    <row r="133" spans="1:9" x14ac:dyDescent="0.25">
      <c r="A133" s="4">
        <f t="shared" si="11"/>
        <v>45058</v>
      </c>
      <c r="B133" s="3">
        <f t="shared" si="12"/>
        <v>428.57499999999999</v>
      </c>
      <c r="C133" s="3">
        <f t="shared" si="10"/>
        <v>5.1429</v>
      </c>
      <c r="D133" s="3" t="str">
        <f>IF(SUM($C$2:C133)-SUM($D$2:D132)&gt;=15,INT(SUM($C$2:C133)-SUM($D$2:D132)),"")</f>
        <v/>
      </c>
      <c r="E133" s="52" t="str">
        <f t="shared" si="13"/>
        <v/>
      </c>
      <c r="F133" s="54"/>
      <c r="G133" s="3">
        <f t="shared" si="14"/>
        <v>428.57499999999999</v>
      </c>
      <c r="H133" s="5"/>
      <c r="I133" s="5"/>
    </row>
    <row r="134" spans="1:9" x14ac:dyDescent="0.25">
      <c r="A134" s="4">
        <f t="shared" si="11"/>
        <v>45059</v>
      </c>
      <c r="B134" s="3">
        <f t="shared" si="12"/>
        <v>428.57499999999999</v>
      </c>
      <c r="C134" s="3">
        <f t="shared" si="10"/>
        <v>5.1429</v>
      </c>
      <c r="D134" s="3" t="str">
        <f>IF(SUM($C$2:C134)-SUM($D$2:D133)&gt;=15,INT(SUM($C$2:C134)-SUM($D$2:D133)),"")</f>
        <v/>
      </c>
      <c r="E134" s="52" t="str">
        <f t="shared" si="13"/>
        <v/>
      </c>
      <c r="F134" s="54"/>
      <c r="G134" s="3">
        <f t="shared" si="14"/>
        <v>428.57499999999999</v>
      </c>
      <c r="H134" s="5"/>
      <c r="I134" s="5"/>
    </row>
    <row r="135" spans="1:9" x14ac:dyDescent="0.25">
      <c r="A135" s="4">
        <f t="shared" si="11"/>
        <v>45060</v>
      </c>
      <c r="B135" s="3">
        <f t="shared" si="12"/>
        <v>428.57499999999999</v>
      </c>
      <c r="C135" s="3">
        <f t="shared" si="10"/>
        <v>5.1429</v>
      </c>
      <c r="D135" s="3">
        <f>IF(SUM($C$2:C135)-SUM($D$2:D134)&gt;=15,INT(SUM($C$2:C135)-SUM($D$2:D134)),"")</f>
        <v>16</v>
      </c>
      <c r="E135" s="52">
        <f t="shared" si="13"/>
        <v>15.6</v>
      </c>
      <c r="F135" s="54"/>
      <c r="G135" s="3">
        <f t="shared" si="14"/>
        <v>444.17500000000001</v>
      </c>
      <c r="H135" s="5"/>
      <c r="I135" s="5"/>
    </row>
    <row r="136" spans="1:9" x14ac:dyDescent="0.25">
      <c r="A136" s="4">
        <f t="shared" si="11"/>
        <v>45061</v>
      </c>
      <c r="B136" s="3">
        <f t="shared" si="12"/>
        <v>444.17500000000001</v>
      </c>
      <c r="C136" s="3">
        <f t="shared" si="10"/>
        <v>5.3300999999999998</v>
      </c>
      <c r="D136" s="3" t="str">
        <f>IF(SUM($C$2:C136)-SUM($D$2:D135)&gt;=15,INT(SUM($C$2:C136)-SUM($D$2:D135)),"")</f>
        <v/>
      </c>
      <c r="E136" s="52" t="str">
        <f t="shared" si="13"/>
        <v/>
      </c>
      <c r="F136" s="54"/>
      <c r="G136" s="3">
        <f t="shared" si="14"/>
        <v>444.17500000000001</v>
      </c>
      <c r="H136" s="5"/>
      <c r="I136" s="5"/>
    </row>
    <row r="137" spans="1:9" x14ac:dyDescent="0.25">
      <c r="A137" s="4">
        <f t="shared" si="11"/>
        <v>45062</v>
      </c>
      <c r="B137" s="3">
        <f t="shared" si="12"/>
        <v>444.17500000000001</v>
      </c>
      <c r="C137" s="3">
        <f t="shared" si="10"/>
        <v>5.3300999999999998</v>
      </c>
      <c r="D137" s="3" t="str">
        <f>IF(SUM($C$2:C137)-SUM($D$2:D136)&gt;=15,INT(SUM($C$2:C137)-SUM($D$2:D136)),"")</f>
        <v/>
      </c>
      <c r="E137" s="52" t="str">
        <f t="shared" si="13"/>
        <v/>
      </c>
      <c r="F137" s="54"/>
      <c r="G137" s="3">
        <f t="shared" si="14"/>
        <v>444.17500000000001</v>
      </c>
      <c r="H137" s="5"/>
      <c r="I137" s="5"/>
    </row>
    <row r="138" spans="1:9" x14ac:dyDescent="0.25">
      <c r="A138" s="4">
        <f t="shared" si="11"/>
        <v>45063</v>
      </c>
      <c r="B138" s="3">
        <f t="shared" si="12"/>
        <v>444.17500000000001</v>
      </c>
      <c r="C138" s="3">
        <f t="shared" si="10"/>
        <v>5.3300999999999998</v>
      </c>
      <c r="D138" s="3">
        <f>IF(SUM($C$2:C138)-SUM($D$2:D137)&gt;=15,INT(SUM($C$2:C138)-SUM($D$2:D137)),"")</f>
        <v>16</v>
      </c>
      <c r="E138" s="52">
        <f t="shared" si="13"/>
        <v>15.6</v>
      </c>
      <c r="F138" s="54"/>
      <c r="G138" s="3">
        <f t="shared" si="14"/>
        <v>459.77500000000003</v>
      </c>
      <c r="H138" s="5"/>
      <c r="I138" s="5"/>
    </row>
    <row r="139" spans="1:9" x14ac:dyDescent="0.25">
      <c r="A139" s="4">
        <f t="shared" si="11"/>
        <v>45064</v>
      </c>
      <c r="B139" s="3">
        <f t="shared" si="12"/>
        <v>459.77500000000003</v>
      </c>
      <c r="C139" s="3">
        <f t="shared" si="10"/>
        <v>5.5173000000000005</v>
      </c>
      <c r="D139" s="3" t="str">
        <f>IF(SUM($C$2:C139)-SUM($D$2:D138)&gt;=15,INT(SUM($C$2:C139)-SUM($D$2:D138)),"")</f>
        <v/>
      </c>
      <c r="E139" s="52" t="str">
        <f t="shared" si="13"/>
        <v/>
      </c>
      <c r="F139" s="54"/>
      <c r="G139" s="3">
        <f t="shared" si="14"/>
        <v>459.77500000000003</v>
      </c>
      <c r="H139" s="5"/>
      <c r="I139" s="5"/>
    </row>
    <row r="140" spans="1:9" x14ac:dyDescent="0.25">
      <c r="A140" s="4">
        <f t="shared" si="11"/>
        <v>45065</v>
      </c>
      <c r="B140" s="3">
        <f t="shared" si="12"/>
        <v>459.77500000000003</v>
      </c>
      <c r="C140" s="3">
        <f t="shared" si="10"/>
        <v>5.5173000000000005</v>
      </c>
      <c r="D140" s="3" t="str">
        <f>IF(SUM($C$2:C140)-SUM($D$2:D139)&gt;=15,INT(SUM($C$2:C140)-SUM($D$2:D139)),"")</f>
        <v/>
      </c>
      <c r="E140" s="52" t="str">
        <f t="shared" si="13"/>
        <v/>
      </c>
      <c r="F140" s="54"/>
      <c r="G140" s="3">
        <f t="shared" si="14"/>
        <v>459.77500000000003</v>
      </c>
      <c r="H140" s="5"/>
      <c r="I140" s="5"/>
    </row>
    <row r="141" spans="1:9" x14ac:dyDescent="0.25">
      <c r="A141" s="4">
        <f t="shared" si="11"/>
        <v>45066</v>
      </c>
      <c r="B141" s="3">
        <f t="shared" si="12"/>
        <v>459.77500000000003</v>
      </c>
      <c r="C141" s="3">
        <f t="shared" si="10"/>
        <v>5.5173000000000005</v>
      </c>
      <c r="D141" s="3">
        <f>IF(SUM($C$2:C141)-SUM($D$2:D140)&gt;=15,INT(SUM($C$2:C141)-SUM($D$2:D140)),"")</f>
        <v>16</v>
      </c>
      <c r="E141" s="52">
        <f t="shared" si="13"/>
        <v>15.6</v>
      </c>
      <c r="F141" s="54"/>
      <c r="G141" s="3">
        <f t="shared" si="14"/>
        <v>475.37500000000006</v>
      </c>
      <c r="H141" s="5"/>
      <c r="I141" s="5"/>
    </row>
    <row r="142" spans="1:9" x14ac:dyDescent="0.25">
      <c r="A142" s="4">
        <f t="shared" si="11"/>
        <v>45067</v>
      </c>
      <c r="B142" s="3">
        <f t="shared" si="12"/>
        <v>475.37500000000006</v>
      </c>
      <c r="C142" s="3">
        <f t="shared" si="10"/>
        <v>5.7045000000000012</v>
      </c>
      <c r="D142" s="3" t="str">
        <f>IF(SUM($C$2:C142)-SUM($D$2:D141)&gt;=15,INT(SUM($C$2:C142)-SUM($D$2:D141)),"")</f>
        <v/>
      </c>
      <c r="E142" s="52" t="str">
        <f t="shared" si="13"/>
        <v/>
      </c>
      <c r="F142" s="54"/>
      <c r="G142" s="3">
        <f t="shared" si="14"/>
        <v>475.37500000000006</v>
      </c>
      <c r="H142" s="5"/>
      <c r="I142" s="5"/>
    </row>
    <row r="143" spans="1:9" x14ac:dyDescent="0.25">
      <c r="A143" s="4">
        <f t="shared" si="11"/>
        <v>45068</v>
      </c>
      <c r="B143" s="3">
        <f t="shared" si="12"/>
        <v>475.37500000000006</v>
      </c>
      <c r="C143" s="3">
        <f t="shared" si="10"/>
        <v>5.7045000000000012</v>
      </c>
      <c r="D143" s="3" t="str">
        <f>IF(SUM($C$2:C143)-SUM($D$2:D142)&gt;=15,INT(SUM($C$2:C143)-SUM($D$2:D142)),"")</f>
        <v/>
      </c>
      <c r="E143" s="52" t="str">
        <f t="shared" si="13"/>
        <v/>
      </c>
      <c r="F143" s="54"/>
      <c r="G143" s="3">
        <f t="shared" si="14"/>
        <v>475.37500000000006</v>
      </c>
      <c r="H143" s="5"/>
      <c r="I143" s="5"/>
    </row>
    <row r="144" spans="1:9" x14ac:dyDescent="0.25">
      <c r="A144" s="4">
        <f t="shared" si="11"/>
        <v>45069</v>
      </c>
      <c r="B144" s="3">
        <f t="shared" si="12"/>
        <v>475.37500000000006</v>
      </c>
      <c r="C144" s="3">
        <f t="shared" si="10"/>
        <v>5.7045000000000012</v>
      </c>
      <c r="D144" s="3">
        <f>IF(SUM($C$2:C144)-SUM($D$2:D143)&gt;=15,INT(SUM($C$2:C144)-SUM($D$2:D143)),"")</f>
        <v>17</v>
      </c>
      <c r="E144" s="52">
        <f t="shared" si="13"/>
        <v>16.574999999999999</v>
      </c>
      <c r="F144" s="54"/>
      <c r="G144" s="3">
        <f t="shared" si="14"/>
        <v>491.95000000000005</v>
      </c>
      <c r="H144" s="5"/>
      <c r="I144" s="5"/>
    </row>
    <row r="145" spans="1:9" x14ac:dyDescent="0.25">
      <c r="A145" s="4">
        <f t="shared" si="11"/>
        <v>45070</v>
      </c>
      <c r="B145" s="3">
        <f t="shared" si="12"/>
        <v>491.95000000000005</v>
      </c>
      <c r="C145" s="3">
        <f t="shared" si="10"/>
        <v>5.9034000000000004</v>
      </c>
      <c r="D145" s="3" t="str">
        <f>IF(SUM($C$2:C145)-SUM($D$2:D144)&gt;=15,INT(SUM($C$2:C145)-SUM($D$2:D144)),"")</f>
        <v/>
      </c>
      <c r="E145" s="52" t="str">
        <f t="shared" si="13"/>
        <v/>
      </c>
      <c r="F145" s="54"/>
      <c r="G145" s="3">
        <f t="shared" si="14"/>
        <v>491.95000000000005</v>
      </c>
      <c r="H145" s="5"/>
      <c r="I145" s="5"/>
    </row>
    <row r="146" spans="1:9" x14ac:dyDescent="0.25">
      <c r="A146" s="4">
        <f t="shared" si="11"/>
        <v>45071</v>
      </c>
      <c r="B146" s="3">
        <f t="shared" si="12"/>
        <v>491.95000000000005</v>
      </c>
      <c r="C146" s="3">
        <f t="shared" si="10"/>
        <v>5.9034000000000004</v>
      </c>
      <c r="D146" s="3" t="str">
        <f>IF(SUM($C$2:C146)-SUM($D$2:D145)&gt;=15,INT(SUM($C$2:C146)-SUM($D$2:D145)),"")</f>
        <v/>
      </c>
      <c r="E146" s="52" t="str">
        <f t="shared" si="13"/>
        <v/>
      </c>
      <c r="F146" s="54"/>
      <c r="G146" s="3">
        <f t="shared" si="14"/>
        <v>491.95000000000005</v>
      </c>
      <c r="H146" s="5"/>
      <c r="I146" s="5"/>
    </row>
    <row r="147" spans="1:9" x14ac:dyDescent="0.25">
      <c r="A147" s="4">
        <f t="shared" si="11"/>
        <v>45072</v>
      </c>
      <c r="B147" s="3">
        <f t="shared" si="12"/>
        <v>491.95000000000005</v>
      </c>
      <c r="C147" s="3">
        <f t="shared" si="10"/>
        <v>5.9034000000000004</v>
      </c>
      <c r="D147" s="3">
        <f>IF(SUM($C$2:C147)-SUM($D$2:D146)&gt;=15,INT(SUM($C$2:C147)-SUM($D$2:D146)),"")</f>
        <v>18</v>
      </c>
      <c r="E147" s="52">
        <f t="shared" si="13"/>
        <v>17.55</v>
      </c>
      <c r="F147" s="54"/>
      <c r="G147" s="3">
        <f t="shared" si="14"/>
        <v>509.50000000000006</v>
      </c>
      <c r="H147" s="5"/>
      <c r="I147" s="5"/>
    </row>
    <row r="148" spans="1:9" x14ac:dyDescent="0.25">
      <c r="A148" s="4">
        <f t="shared" si="11"/>
        <v>45073</v>
      </c>
      <c r="B148" s="3">
        <f t="shared" si="12"/>
        <v>509.50000000000006</v>
      </c>
      <c r="C148" s="3">
        <f t="shared" si="10"/>
        <v>6.1140000000000008</v>
      </c>
      <c r="D148" s="3" t="str">
        <f>IF(SUM($C$2:C148)-SUM($D$2:D147)&gt;=15,INT(SUM($C$2:C148)-SUM($D$2:D147)),"")</f>
        <v/>
      </c>
      <c r="E148" s="52" t="str">
        <f t="shared" si="13"/>
        <v/>
      </c>
      <c r="F148" s="54"/>
      <c r="G148" s="3">
        <f t="shared" si="14"/>
        <v>509.50000000000006</v>
      </c>
      <c r="H148" s="5"/>
      <c r="I148" s="5"/>
    </row>
    <row r="149" spans="1:9" x14ac:dyDescent="0.25">
      <c r="A149" s="4">
        <f t="shared" si="11"/>
        <v>45074</v>
      </c>
      <c r="B149" s="3">
        <f t="shared" si="12"/>
        <v>509.50000000000006</v>
      </c>
      <c r="C149" s="3">
        <f t="shared" si="10"/>
        <v>6.1140000000000008</v>
      </c>
      <c r="D149" s="3" t="str">
        <f>IF(SUM($C$2:C149)-SUM($D$2:D148)&gt;=15,INT(SUM($C$2:C149)-SUM($D$2:D148)),"")</f>
        <v/>
      </c>
      <c r="E149" s="52" t="str">
        <f t="shared" si="13"/>
        <v/>
      </c>
      <c r="F149" s="54"/>
      <c r="G149" s="3">
        <f t="shared" si="14"/>
        <v>509.50000000000006</v>
      </c>
      <c r="H149" s="5"/>
      <c r="I149" s="5"/>
    </row>
    <row r="150" spans="1:9" x14ac:dyDescent="0.25">
      <c r="A150" s="4">
        <f t="shared" si="11"/>
        <v>45075</v>
      </c>
      <c r="B150" s="3">
        <f t="shared" si="12"/>
        <v>509.50000000000006</v>
      </c>
      <c r="C150" s="3">
        <f t="shared" si="10"/>
        <v>6.1140000000000008</v>
      </c>
      <c r="D150" s="3">
        <f>IF(SUM($C$2:C150)-SUM($D$2:D149)&gt;=15,INT(SUM($C$2:C150)-SUM($D$2:D149)),"")</f>
        <v>18</v>
      </c>
      <c r="E150" s="52">
        <f t="shared" si="13"/>
        <v>17.55</v>
      </c>
      <c r="F150" s="54"/>
      <c r="G150" s="3">
        <f t="shared" si="14"/>
        <v>527.05000000000007</v>
      </c>
      <c r="H150" s="5"/>
      <c r="I150" s="5"/>
    </row>
    <row r="151" spans="1:9" x14ac:dyDescent="0.25">
      <c r="A151" s="4">
        <f t="shared" si="11"/>
        <v>45076</v>
      </c>
      <c r="B151" s="3">
        <f t="shared" si="12"/>
        <v>527.05000000000007</v>
      </c>
      <c r="C151" s="3">
        <f t="shared" si="10"/>
        <v>6.3246000000000011</v>
      </c>
      <c r="D151" s="3" t="str">
        <f>IF(SUM($C$2:C151)-SUM($D$2:D150)&gt;=15,INT(SUM($C$2:C151)-SUM($D$2:D150)),"")</f>
        <v/>
      </c>
      <c r="E151" s="52" t="str">
        <f t="shared" si="13"/>
        <v/>
      </c>
      <c r="F151" s="54"/>
      <c r="G151" s="3">
        <f t="shared" si="14"/>
        <v>527.05000000000007</v>
      </c>
      <c r="H151" s="5"/>
      <c r="I151" s="5"/>
    </row>
    <row r="152" spans="1:9" x14ac:dyDescent="0.25">
      <c r="A152" s="4">
        <f t="shared" si="11"/>
        <v>45077</v>
      </c>
      <c r="B152" s="3">
        <f t="shared" si="12"/>
        <v>527.05000000000007</v>
      </c>
      <c r="C152" s="3">
        <f t="shared" si="10"/>
        <v>6.3246000000000011</v>
      </c>
      <c r="D152" s="3" t="str">
        <f>IF(SUM($C$2:C152)-SUM($D$2:D151)&gt;=15,INT(SUM($C$2:C152)-SUM($D$2:D151)),"")</f>
        <v/>
      </c>
      <c r="E152" s="52" t="str">
        <f t="shared" si="13"/>
        <v/>
      </c>
      <c r="F152" s="54"/>
      <c r="G152" s="3">
        <f t="shared" si="14"/>
        <v>527.05000000000007</v>
      </c>
      <c r="H152" s="5"/>
      <c r="I152" s="5"/>
    </row>
    <row r="153" spans="1:9" x14ac:dyDescent="0.25">
      <c r="A153" s="4">
        <f t="shared" si="11"/>
        <v>45078</v>
      </c>
      <c r="B153" s="3">
        <f t="shared" si="12"/>
        <v>527.05000000000007</v>
      </c>
      <c r="C153" s="3">
        <f t="shared" si="10"/>
        <v>6.3246000000000011</v>
      </c>
      <c r="D153" s="3">
        <f>IF(SUM($C$2:C153)-SUM($D$2:D152)&gt;=15,INT(SUM($C$2:C153)-SUM($D$2:D152)),"")</f>
        <v>19</v>
      </c>
      <c r="E153" s="52">
        <f t="shared" si="13"/>
        <v>18.524999999999999</v>
      </c>
      <c r="F153" s="54"/>
      <c r="G153" s="3">
        <f t="shared" si="14"/>
        <v>545.57500000000005</v>
      </c>
      <c r="H153" s="5"/>
      <c r="I153" s="5"/>
    </row>
    <row r="154" spans="1:9" x14ac:dyDescent="0.25">
      <c r="A154" s="4">
        <f t="shared" si="11"/>
        <v>45079</v>
      </c>
      <c r="B154" s="3">
        <f t="shared" si="12"/>
        <v>545.57500000000005</v>
      </c>
      <c r="C154" s="3">
        <f t="shared" si="10"/>
        <v>6.5469000000000008</v>
      </c>
      <c r="D154" s="3" t="str">
        <f>IF(SUM($C$2:C154)-SUM($D$2:D153)&gt;=15,INT(SUM($C$2:C154)-SUM($D$2:D153)),"")</f>
        <v/>
      </c>
      <c r="E154" s="52" t="str">
        <f t="shared" si="13"/>
        <v/>
      </c>
      <c r="F154" s="54"/>
      <c r="G154" s="3">
        <f t="shared" si="14"/>
        <v>545.57500000000005</v>
      </c>
      <c r="H154" s="5"/>
      <c r="I154" s="5"/>
    </row>
    <row r="155" spans="1:9" x14ac:dyDescent="0.25">
      <c r="A155" s="4">
        <f t="shared" si="11"/>
        <v>45080</v>
      </c>
      <c r="B155" s="3">
        <f t="shared" si="12"/>
        <v>545.57500000000005</v>
      </c>
      <c r="C155" s="3">
        <f t="shared" si="10"/>
        <v>6.5469000000000008</v>
      </c>
      <c r="D155" s="3" t="str">
        <f>IF(SUM($C$2:C155)-SUM($D$2:D154)&gt;=15,INT(SUM($C$2:C155)-SUM($D$2:D154)),"")</f>
        <v/>
      </c>
      <c r="E155" s="52" t="str">
        <f t="shared" si="13"/>
        <v/>
      </c>
      <c r="F155" s="54"/>
      <c r="G155" s="3">
        <f t="shared" si="14"/>
        <v>545.57500000000005</v>
      </c>
      <c r="H155" s="5"/>
      <c r="I155" s="5"/>
    </row>
    <row r="156" spans="1:9" x14ac:dyDescent="0.25">
      <c r="A156" s="4">
        <f t="shared" si="11"/>
        <v>45081</v>
      </c>
      <c r="B156" s="3">
        <f t="shared" si="12"/>
        <v>545.57500000000005</v>
      </c>
      <c r="C156" s="3">
        <f t="shared" si="10"/>
        <v>6.5469000000000008</v>
      </c>
      <c r="D156" s="3">
        <f>IF(SUM($C$2:C156)-SUM($D$2:D155)&gt;=15,INT(SUM($C$2:C156)-SUM($D$2:D155)),"")</f>
        <v>20</v>
      </c>
      <c r="E156" s="52">
        <f t="shared" si="13"/>
        <v>19.5</v>
      </c>
      <c r="F156" s="54"/>
      <c r="G156" s="3">
        <f t="shared" si="14"/>
        <v>565.07500000000005</v>
      </c>
      <c r="H156" s="5"/>
      <c r="I156" s="5"/>
    </row>
    <row r="157" spans="1:9" x14ac:dyDescent="0.25">
      <c r="A157" s="4">
        <f t="shared" si="11"/>
        <v>45082</v>
      </c>
      <c r="B157" s="3">
        <f t="shared" si="12"/>
        <v>565.07500000000005</v>
      </c>
      <c r="C157" s="3">
        <f t="shared" si="10"/>
        <v>6.7809000000000008</v>
      </c>
      <c r="D157" s="3" t="str">
        <f>IF(SUM($C$2:C157)-SUM($D$2:D156)&gt;=15,INT(SUM($C$2:C157)-SUM($D$2:D156)),"")</f>
        <v/>
      </c>
      <c r="E157" s="52" t="str">
        <f t="shared" si="13"/>
        <v/>
      </c>
      <c r="F157" s="54"/>
      <c r="G157" s="3">
        <f t="shared" si="14"/>
        <v>565.07500000000005</v>
      </c>
      <c r="H157" s="5"/>
      <c r="I157" s="5"/>
    </row>
    <row r="158" spans="1:9" x14ac:dyDescent="0.25">
      <c r="A158" s="4">
        <f t="shared" si="11"/>
        <v>45083</v>
      </c>
      <c r="B158" s="3">
        <f t="shared" si="12"/>
        <v>565.07500000000005</v>
      </c>
      <c r="C158" s="3">
        <f t="shared" si="10"/>
        <v>6.7809000000000008</v>
      </c>
      <c r="D158" s="3" t="str">
        <f>IF(SUM($C$2:C158)-SUM($D$2:D157)&gt;=15,INT(SUM($C$2:C158)-SUM($D$2:D157)),"")</f>
        <v/>
      </c>
      <c r="E158" s="52" t="str">
        <f t="shared" si="13"/>
        <v/>
      </c>
      <c r="F158" s="54"/>
      <c r="G158" s="3">
        <f t="shared" si="14"/>
        <v>565.07500000000005</v>
      </c>
      <c r="H158" s="5"/>
      <c r="I158" s="5"/>
    </row>
    <row r="159" spans="1:9" x14ac:dyDescent="0.25">
      <c r="A159" s="4">
        <f t="shared" si="11"/>
        <v>45084</v>
      </c>
      <c r="B159" s="3">
        <f t="shared" si="12"/>
        <v>565.07500000000005</v>
      </c>
      <c r="C159" s="3">
        <f t="shared" si="10"/>
        <v>6.7809000000000008</v>
      </c>
      <c r="D159" s="3">
        <f>IF(SUM($C$2:C159)-SUM($D$2:D158)&gt;=15,INT(SUM($C$2:C159)-SUM($D$2:D158)),"")</f>
        <v>20</v>
      </c>
      <c r="E159" s="52">
        <f t="shared" si="13"/>
        <v>19.5</v>
      </c>
      <c r="F159" s="54"/>
      <c r="G159" s="3">
        <f t="shared" si="14"/>
        <v>584.57500000000005</v>
      </c>
      <c r="H159" s="5"/>
      <c r="I159" s="5"/>
    </row>
    <row r="160" spans="1:9" x14ac:dyDescent="0.25">
      <c r="A160" s="4">
        <f t="shared" si="11"/>
        <v>45085</v>
      </c>
      <c r="B160" s="3">
        <f t="shared" si="12"/>
        <v>584.57500000000005</v>
      </c>
      <c r="C160" s="3">
        <f t="shared" si="10"/>
        <v>7.0149000000000008</v>
      </c>
      <c r="D160" s="3" t="str">
        <f>IF(SUM($C$2:C160)-SUM($D$2:D159)&gt;=15,INT(SUM($C$2:C160)-SUM($D$2:D159)),"")</f>
        <v/>
      </c>
      <c r="E160" s="52" t="str">
        <f t="shared" si="13"/>
        <v/>
      </c>
      <c r="F160" s="54"/>
      <c r="G160" s="3">
        <f t="shared" si="14"/>
        <v>584.57500000000005</v>
      </c>
      <c r="H160" s="5"/>
      <c r="I160" s="5"/>
    </row>
    <row r="161" spans="1:9" x14ac:dyDescent="0.25">
      <c r="A161" s="4">
        <f t="shared" si="11"/>
        <v>45086</v>
      </c>
      <c r="B161" s="3">
        <f t="shared" si="12"/>
        <v>584.57500000000005</v>
      </c>
      <c r="C161" s="3">
        <f t="shared" si="10"/>
        <v>7.0149000000000008</v>
      </c>
      <c r="D161" s="3" t="str">
        <f>IF(SUM($C$2:C161)-SUM($D$2:D160)&gt;=15,INT(SUM($C$2:C161)-SUM($D$2:D160)),"")</f>
        <v/>
      </c>
      <c r="E161" s="52" t="str">
        <f t="shared" si="13"/>
        <v/>
      </c>
      <c r="F161" s="54"/>
      <c r="G161" s="3">
        <f t="shared" si="14"/>
        <v>584.57500000000005</v>
      </c>
      <c r="H161" s="5"/>
      <c r="I161" s="5"/>
    </row>
    <row r="162" spans="1:9" x14ac:dyDescent="0.25">
      <c r="A162" s="4">
        <f t="shared" si="11"/>
        <v>45087</v>
      </c>
      <c r="B162" s="3">
        <f t="shared" si="12"/>
        <v>584.57500000000005</v>
      </c>
      <c r="C162" s="3">
        <f t="shared" si="10"/>
        <v>7.0149000000000008</v>
      </c>
      <c r="D162" s="3">
        <f>IF(SUM($C$2:C162)-SUM($D$2:D161)&gt;=15,INT(SUM($C$2:C162)-SUM($D$2:D161)),"")</f>
        <v>21</v>
      </c>
      <c r="E162" s="52">
        <f t="shared" si="13"/>
        <v>20.474999999999998</v>
      </c>
      <c r="F162" s="54"/>
      <c r="G162" s="3">
        <f t="shared" si="14"/>
        <v>605.05000000000007</v>
      </c>
      <c r="H162" s="5"/>
      <c r="I162" s="5"/>
    </row>
    <row r="163" spans="1:9" x14ac:dyDescent="0.25">
      <c r="A163" s="4">
        <f t="shared" si="11"/>
        <v>45088</v>
      </c>
      <c r="B163" s="3">
        <f t="shared" si="12"/>
        <v>605.05000000000007</v>
      </c>
      <c r="C163" s="3">
        <f t="shared" si="10"/>
        <v>7.2606000000000011</v>
      </c>
      <c r="D163" s="3" t="str">
        <f>IF(SUM($C$2:C163)-SUM($D$2:D162)&gt;=15,INT(SUM($C$2:C163)-SUM($D$2:D162)),"")</f>
        <v/>
      </c>
      <c r="E163" s="52" t="str">
        <f t="shared" si="13"/>
        <v/>
      </c>
      <c r="F163" s="54"/>
      <c r="G163" s="3">
        <f t="shared" si="14"/>
        <v>605.05000000000007</v>
      </c>
      <c r="H163" s="5"/>
      <c r="I163" s="5"/>
    </row>
    <row r="164" spans="1:9" x14ac:dyDescent="0.25">
      <c r="A164" s="4">
        <f t="shared" si="11"/>
        <v>45089</v>
      </c>
      <c r="B164" s="3">
        <f t="shared" si="12"/>
        <v>605.05000000000007</v>
      </c>
      <c r="C164" s="3">
        <f t="shared" si="10"/>
        <v>7.2606000000000011</v>
      </c>
      <c r="D164" s="3">
        <f>IF(SUM($C$2:C164)-SUM($D$2:D163)&gt;=15,INT(SUM($C$2:C164)-SUM($D$2:D163)),"")</f>
        <v>15</v>
      </c>
      <c r="E164" s="52">
        <f t="shared" si="13"/>
        <v>14.625</v>
      </c>
      <c r="F164" s="54"/>
      <c r="G164" s="3">
        <f t="shared" si="14"/>
        <v>619.67500000000007</v>
      </c>
      <c r="H164" s="5"/>
      <c r="I164" s="5"/>
    </row>
    <row r="165" spans="1:9" x14ac:dyDescent="0.25">
      <c r="A165" s="4">
        <f t="shared" si="11"/>
        <v>45090</v>
      </c>
      <c r="B165" s="3">
        <f t="shared" si="12"/>
        <v>619.67500000000007</v>
      </c>
      <c r="C165" s="3">
        <f t="shared" si="10"/>
        <v>7.4361000000000006</v>
      </c>
      <c r="D165" s="3" t="str">
        <f>IF(SUM($C$2:C165)-SUM($D$2:D164)&gt;=15,INT(SUM($C$2:C165)-SUM($D$2:D164)),"")</f>
        <v/>
      </c>
      <c r="E165" s="52" t="str">
        <f t="shared" si="13"/>
        <v/>
      </c>
      <c r="F165" s="54"/>
      <c r="G165" s="3">
        <f t="shared" si="14"/>
        <v>619.67500000000007</v>
      </c>
      <c r="H165" s="5"/>
      <c r="I165" s="5"/>
    </row>
    <row r="166" spans="1:9" x14ac:dyDescent="0.25">
      <c r="A166" s="4">
        <f t="shared" si="11"/>
        <v>45091</v>
      </c>
      <c r="B166" s="3">
        <f t="shared" si="12"/>
        <v>619.67500000000007</v>
      </c>
      <c r="C166" s="3">
        <f t="shared" si="10"/>
        <v>7.4361000000000006</v>
      </c>
      <c r="D166" s="3">
        <f>IF(SUM($C$2:C166)-SUM($D$2:D165)&gt;=15,INT(SUM($C$2:C166)-SUM($D$2:D165)),"")</f>
        <v>15</v>
      </c>
      <c r="E166" s="52">
        <f t="shared" si="13"/>
        <v>14.625</v>
      </c>
      <c r="F166" s="54"/>
      <c r="G166" s="3">
        <f t="shared" si="14"/>
        <v>634.30000000000007</v>
      </c>
      <c r="H166" s="5"/>
      <c r="I166" s="5"/>
    </row>
    <row r="167" spans="1:9" x14ac:dyDescent="0.25">
      <c r="A167" s="4">
        <f t="shared" si="11"/>
        <v>45092</v>
      </c>
      <c r="B167" s="3">
        <f t="shared" si="12"/>
        <v>634.30000000000007</v>
      </c>
      <c r="C167" s="3">
        <f t="shared" si="10"/>
        <v>7.611600000000001</v>
      </c>
      <c r="D167" s="3" t="str">
        <f>IF(SUM($C$2:C167)-SUM($D$2:D166)&gt;=15,INT(SUM($C$2:C167)-SUM($D$2:D166)),"")</f>
        <v/>
      </c>
      <c r="E167" s="52" t="str">
        <f t="shared" si="13"/>
        <v/>
      </c>
      <c r="F167" s="54"/>
      <c r="G167" s="3">
        <f t="shared" si="14"/>
        <v>634.30000000000007</v>
      </c>
      <c r="H167" s="5"/>
      <c r="I167" s="5"/>
    </row>
    <row r="168" spans="1:9" x14ac:dyDescent="0.25">
      <c r="A168" s="4">
        <f t="shared" si="11"/>
        <v>45093</v>
      </c>
      <c r="B168" s="3">
        <f t="shared" si="12"/>
        <v>634.30000000000007</v>
      </c>
      <c r="C168" s="3">
        <f t="shared" si="10"/>
        <v>7.611600000000001</v>
      </c>
      <c r="D168" s="3">
        <f>IF(SUM($C$2:C168)-SUM($D$2:D167)&gt;=15,INT(SUM($C$2:C168)-SUM($D$2:D167)),"")</f>
        <v>15</v>
      </c>
      <c r="E168" s="52">
        <f t="shared" si="13"/>
        <v>14.625</v>
      </c>
      <c r="F168" s="54"/>
      <c r="G168" s="3">
        <f t="shared" si="14"/>
        <v>648.92500000000007</v>
      </c>
      <c r="H168" s="5"/>
      <c r="I168" s="5"/>
    </row>
    <row r="169" spans="1:9" x14ac:dyDescent="0.25">
      <c r="A169" s="4">
        <f t="shared" si="11"/>
        <v>45094</v>
      </c>
      <c r="B169" s="3">
        <f t="shared" si="12"/>
        <v>648.92500000000007</v>
      </c>
      <c r="C169" s="3">
        <f t="shared" si="10"/>
        <v>7.7871000000000006</v>
      </c>
      <c r="D169" s="3" t="str">
        <f>IF(SUM($C$2:C169)-SUM($D$2:D168)&gt;=15,INT(SUM($C$2:C169)-SUM($D$2:D168)),"")</f>
        <v/>
      </c>
      <c r="E169" s="52" t="str">
        <f t="shared" si="13"/>
        <v/>
      </c>
      <c r="F169" s="54"/>
      <c r="G169" s="3">
        <f t="shared" si="14"/>
        <v>648.92500000000007</v>
      </c>
      <c r="H169" s="5"/>
      <c r="I169" s="5"/>
    </row>
    <row r="170" spans="1:9" x14ac:dyDescent="0.25">
      <c r="A170" s="4">
        <f t="shared" si="11"/>
        <v>45095</v>
      </c>
      <c r="B170" s="3">
        <f t="shared" si="12"/>
        <v>648.92500000000007</v>
      </c>
      <c r="C170" s="3">
        <f t="shared" si="10"/>
        <v>7.7871000000000006</v>
      </c>
      <c r="D170" s="3">
        <f>IF(SUM($C$2:C170)-SUM($D$2:D169)&gt;=15,INT(SUM($C$2:C170)-SUM($D$2:D169)),"")</f>
        <v>16</v>
      </c>
      <c r="E170" s="52">
        <f t="shared" si="13"/>
        <v>15.6</v>
      </c>
      <c r="F170" s="54"/>
      <c r="G170" s="3">
        <f t="shared" si="14"/>
        <v>664.52500000000009</v>
      </c>
      <c r="H170" s="5"/>
      <c r="I170" s="5"/>
    </row>
    <row r="171" spans="1:9" x14ac:dyDescent="0.25">
      <c r="A171" s="4">
        <f t="shared" si="11"/>
        <v>45096</v>
      </c>
      <c r="B171" s="3">
        <f t="shared" si="12"/>
        <v>664.52500000000009</v>
      </c>
      <c r="C171" s="3">
        <f t="shared" si="10"/>
        <v>7.9743000000000013</v>
      </c>
      <c r="D171" s="3" t="str">
        <f>IF(SUM($C$2:C171)-SUM($D$2:D170)&gt;=15,INT(SUM($C$2:C171)-SUM($D$2:D170)),"")</f>
        <v/>
      </c>
      <c r="E171" s="52" t="str">
        <f t="shared" si="13"/>
        <v/>
      </c>
      <c r="F171" s="54"/>
      <c r="G171" s="3">
        <f t="shared" si="14"/>
        <v>664.52500000000009</v>
      </c>
      <c r="H171" s="5"/>
      <c r="I171" s="5"/>
    </row>
    <row r="172" spans="1:9" x14ac:dyDescent="0.25">
      <c r="A172" s="4">
        <f t="shared" si="11"/>
        <v>45097</v>
      </c>
      <c r="B172" s="3">
        <f t="shared" si="12"/>
        <v>664.52500000000009</v>
      </c>
      <c r="C172" s="3">
        <f t="shared" si="10"/>
        <v>7.9743000000000013</v>
      </c>
      <c r="D172" s="3">
        <f>IF(SUM($C$2:C172)-SUM($D$2:D171)&gt;=15,INT(SUM($C$2:C172)-SUM($D$2:D171)),"")</f>
        <v>16</v>
      </c>
      <c r="E172" s="52">
        <f t="shared" si="13"/>
        <v>15.6</v>
      </c>
      <c r="F172" s="54"/>
      <c r="G172" s="3">
        <f t="shared" si="14"/>
        <v>680.12500000000011</v>
      </c>
      <c r="H172" s="5"/>
      <c r="I172" s="5"/>
    </row>
    <row r="173" spans="1:9" x14ac:dyDescent="0.25">
      <c r="A173" s="4">
        <f t="shared" si="11"/>
        <v>45098</v>
      </c>
      <c r="B173" s="3">
        <f t="shared" si="12"/>
        <v>680.12500000000011</v>
      </c>
      <c r="C173" s="3">
        <f t="shared" si="10"/>
        <v>8.161500000000002</v>
      </c>
      <c r="D173" s="3" t="str">
        <f>IF(SUM($C$2:C173)-SUM($D$2:D172)&gt;=15,INT(SUM($C$2:C173)-SUM($D$2:D172)),"")</f>
        <v/>
      </c>
      <c r="E173" s="52" t="str">
        <f t="shared" si="13"/>
        <v/>
      </c>
      <c r="F173" s="54"/>
      <c r="G173" s="3">
        <f t="shared" si="14"/>
        <v>680.12500000000011</v>
      </c>
      <c r="H173" s="5"/>
      <c r="I173" s="5"/>
    </row>
    <row r="174" spans="1:9" x14ac:dyDescent="0.25">
      <c r="A174" s="4">
        <f t="shared" si="11"/>
        <v>45099</v>
      </c>
      <c r="B174" s="3">
        <f t="shared" si="12"/>
        <v>680.12500000000011</v>
      </c>
      <c r="C174" s="3">
        <f t="shared" si="10"/>
        <v>8.161500000000002</v>
      </c>
      <c r="D174" s="3">
        <f>IF(SUM($C$2:C174)-SUM($D$2:D173)&gt;=15,INT(SUM($C$2:C174)-SUM($D$2:D173)),"")</f>
        <v>16</v>
      </c>
      <c r="E174" s="52">
        <f t="shared" si="13"/>
        <v>15.6</v>
      </c>
      <c r="F174" s="54"/>
      <c r="G174" s="3">
        <f t="shared" si="14"/>
        <v>695.72500000000014</v>
      </c>
      <c r="H174" s="5"/>
      <c r="I174" s="5"/>
    </row>
    <row r="175" spans="1:9" x14ac:dyDescent="0.25">
      <c r="A175" s="4">
        <f t="shared" si="11"/>
        <v>45100</v>
      </c>
      <c r="B175" s="3">
        <f t="shared" si="12"/>
        <v>695.72500000000014</v>
      </c>
      <c r="C175" s="3">
        <f t="shared" si="10"/>
        <v>8.3487000000000027</v>
      </c>
      <c r="D175" s="3" t="str">
        <f>IF(SUM($C$2:C175)-SUM($D$2:D174)&gt;=15,INT(SUM($C$2:C175)-SUM($D$2:D174)),"")</f>
        <v/>
      </c>
      <c r="E175" s="52" t="str">
        <f t="shared" si="13"/>
        <v/>
      </c>
      <c r="F175" s="54"/>
      <c r="G175" s="3">
        <f t="shared" si="14"/>
        <v>695.72500000000014</v>
      </c>
      <c r="H175" s="5"/>
      <c r="I175" s="5"/>
    </row>
    <row r="176" spans="1:9" x14ac:dyDescent="0.25">
      <c r="A176" s="4">
        <f t="shared" si="11"/>
        <v>45101</v>
      </c>
      <c r="B176" s="3">
        <f t="shared" si="12"/>
        <v>695.72500000000014</v>
      </c>
      <c r="C176" s="3">
        <f t="shared" si="10"/>
        <v>8.3487000000000027</v>
      </c>
      <c r="D176" s="3">
        <f>IF(SUM($C$2:C176)-SUM($D$2:D175)&gt;=15,INT(SUM($C$2:C176)-SUM($D$2:D175)),"")</f>
        <v>17</v>
      </c>
      <c r="E176" s="52">
        <f t="shared" si="13"/>
        <v>16.574999999999999</v>
      </c>
      <c r="F176" s="54"/>
      <c r="G176" s="3">
        <f t="shared" si="14"/>
        <v>712.30000000000018</v>
      </c>
      <c r="H176" s="5"/>
      <c r="I176" s="5"/>
    </row>
    <row r="177" spans="1:9" x14ac:dyDescent="0.25">
      <c r="A177" s="4">
        <f t="shared" si="11"/>
        <v>45102</v>
      </c>
      <c r="B177" s="3">
        <f t="shared" si="12"/>
        <v>712.30000000000018</v>
      </c>
      <c r="C177" s="3">
        <f t="shared" si="10"/>
        <v>8.5476000000000028</v>
      </c>
      <c r="D177" s="3" t="str">
        <f>IF(SUM($C$2:C177)-SUM($D$2:D176)&gt;=15,INT(SUM($C$2:C177)-SUM($D$2:D176)),"")</f>
        <v/>
      </c>
      <c r="E177" s="52" t="str">
        <f t="shared" si="13"/>
        <v/>
      </c>
      <c r="F177" s="54"/>
      <c r="G177" s="3">
        <f t="shared" si="14"/>
        <v>712.30000000000018</v>
      </c>
      <c r="H177" s="5"/>
      <c r="I177" s="5"/>
    </row>
    <row r="178" spans="1:9" x14ac:dyDescent="0.25">
      <c r="A178" s="4">
        <f t="shared" si="11"/>
        <v>45103</v>
      </c>
      <c r="B178" s="3">
        <f t="shared" si="12"/>
        <v>712.30000000000018</v>
      </c>
      <c r="C178" s="3">
        <f t="shared" si="10"/>
        <v>8.5476000000000028</v>
      </c>
      <c r="D178" s="3">
        <f>IF(SUM($C$2:C178)-SUM($D$2:D177)&gt;=15,INT(SUM($C$2:C178)-SUM($D$2:D177)),"")</f>
        <v>17</v>
      </c>
      <c r="E178" s="52">
        <f t="shared" si="13"/>
        <v>16.574999999999999</v>
      </c>
      <c r="F178" s="54"/>
      <c r="G178" s="3">
        <f t="shared" si="14"/>
        <v>728.87500000000023</v>
      </c>
      <c r="H178" s="5"/>
      <c r="I178" s="5"/>
    </row>
    <row r="179" spans="1:9" x14ac:dyDescent="0.25">
      <c r="A179" s="4">
        <f t="shared" si="11"/>
        <v>45104</v>
      </c>
      <c r="B179" s="3">
        <f t="shared" si="12"/>
        <v>728.87500000000023</v>
      </c>
      <c r="C179" s="3">
        <f t="shared" si="10"/>
        <v>8.7465000000000028</v>
      </c>
      <c r="D179" s="3" t="str">
        <f>IF(SUM($C$2:C179)-SUM($D$2:D178)&gt;=15,INT(SUM($C$2:C179)-SUM($D$2:D178)),"")</f>
        <v/>
      </c>
      <c r="E179" s="52" t="str">
        <f t="shared" si="13"/>
        <v/>
      </c>
      <c r="F179" s="54"/>
      <c r="G179" s="3">
        <f t="shared" si="14"/>
        <v>728.87500000000023</v>
      </c>
      <c r="H179" s="5"/>
      <c r="I179" s="5"/>
    </row>
    <row r="180" spans="1:9" x14ac:dyDescent="0.25">
      <c r="A180" s="4">
        <f t="shared" si="11"/>
        <v>45105</v>
      </c>
      <c r="B180" s="3">
        <f t="shared" si="12"/>
        <v>728.87500000000023</v>
      </c>
      <c r="C180" s="3">
        <f t="shared" si="10"/>
        <v>8.7465000000000028</v>
      </c>
      <c r="D180" s="3">
        <f>IF(SUM($C$2:C180)-SUM($D$2:D179)&gt;=15,INT(SUM($C$2:C180)-SUM($D$2:D179)),"")</f>
        <v>17</v>
      </c>
      <c r="E180" s="52">
        <f t="shared" si="13"/>
        <v>16.574999999999999</v>
      </c>
      <c r="F180" s="54"/>
      <c r="G180" s="3">
        <f t="shared" si="14"/>
        <v>745.45000000000027</v>
      </c>
      <c r="H180" s="5"/>
      <c r="I180" s="5"/>
    </row>
    <row r="181" spans="1:9" x14ac:dyDescent="0.25">
      <c r="A181" s="4">
        <f t="shared" si="11"/>
        <v>45106</v>
      </c>
      <c r="B181" s="3">
        <f t="shared" si="12"/>
        <v>745.45000000000027</v>
      </c>
      <c r="C181" s="3">
        <f t="shared" si="10"/>
        <v>8.9454000000000029</v>
      </c>
      <c r="D181" s="3" t="str">
        <f>IF(SUM($C$2:C181)-SUM($D$2:D180)&gt;=15,INT(SUM($C$2:C181)-SUM($D$2:D180)),"")</f>
        <v/>
      </c>
      <c r="E181" s="52" t="str">
        <f t="shared" si="13"/>
        <v/>
      </c>
      <c r="F181" s="54"/>
      <c r="G181" s="3">
        <f t="shared" si="14"/>
        <v>745.45000000000027</v>
      </c>
      <c r="H181" s="5"/>
      <c r="I181" s="5"/>
    </row>
    <row r="182" spans="1:9" x14ac:dyDescent="0.25">
      <c r="A182" s="4">
        <f t="shared" si="11"/>
        <v>45107</v>
      </c>
      <c r="B182" s="3">
        <f t="shared" si="12"/>
        <v>745.45000000000027</v>
      </c>
      <c r="C182" s="3">
        <f t="shared" si="10"/>
        <v>8.9454000000000029</v>
      </c>
      <c r="D182" s="3">
        <f>IF(SUM($C$2:C182)-SUM($D$2:D181)&gt;=15,INT(SUM($C$2:C182)-SUM($D$2:D181)),"")</f>
        <v>18</v>
      </c>
      <c r="E182" s="52">
        <f t="shared" si="13"/>
        <v>17.55</v>
      </c>
      <c r="F182" s="54"/>
      <c r="G182" s="3">
        <f t="shared" si="14"/>
        <v>763.00000000000023</v>
      </c>
      <c r="H182" s="5"/>
      <c r="I182" s="5"/>
    </row>
    <row r="183" spans="1:9" x14ac:dyDescent="0.25">
      <c r="A183" s="4">
        <f t="shared" si="11"/>
        <v>45108</v>
      </c>
      <c r="B183" s="3">
        <f t="shared" si="12"/>
        <v>763.00000000000023</v>
      </c>
      <c r="C183" s="3">
        <f t="shared" si="10"/>
        <v>9.1560000000000024</v>
      </c>
      <c r="D183" s="3" t="str">
        <f>IF(SUM($C$2:C183)-SUM($D$2:D182)&gt;=15,INT(SUM($C$2:C183)-SUM($D$2:D182)),"")</f>
        <v/>
      </c>
      <c r="E183" s="52" t="str">
        <f t="shared" si="13"/>
        <v/>
      </c>
      <c r="F183" s="54"/>
      <c r="G183" s="3">
        <f t="shared" si="14"/>
        <v>763.00000000000023</v>
      </c>
      <c r="H183" s="5"/>
      <c r="I183" s="5"/>
    </row>
    <row r="184" spans="1:9" x14ac:dyDescent="0.25">
      <c r="A184" s="4">
        <f t="shared" si="11"/>
        <v>45109</v>
      </c>
      <c r="B184" s="3">
        <f t="shared" si="12"/>
        <v>763.00000000000023</v>
      </c>
      <c r="C184" s="3">
        <f t="shared" si="10"/>
        <v>9.1560000000000024</v>
      </c>
      <c r="D184" s="3">
        <f>IF(SUM($C$2:C184)-SUM($D$2:D183)&gt;=15,INT(SUM($C$2:C184)-SUM($D$2:D183)),"")</f>
        <v>18</v>
      </c>
      <c r="E184" s="52">
        <f t="shared" si="13"/>
        <v>17.55</v>
      </c>
      <c r="F184" s="54"/>
      <c r="G184" s="3">
        <f t="shared" si="14"/>
        <v>780.55000000000018</v>
      </c>
      <c r="H184" s="5"/>
      <c r="I184" s="5"/>
    </row>
    <row r="185" spans="1:9" x14ac:dyDescent="0.25">
      <c r="A185" s="4">
        <f t="shared" si="11"/>
        <v>45110</v>
      </c>
      <c r="B185" s="3">
        <f t="shared" si="12"/>
        <v>780.55000000000018</v>
      </c>
      <c r="C185" s="3">
        <f t="shared" si="10"/>
        <v>9.3666000000000018</v>
      </c>
      <c r="D185" s="3" t="str">
        <f>IF(SUM($C$2:C185)-SUM($D$2:D184)&gt;=15,INT(SUM($C$2:C185)-SUM($D$2:D184)),"")</f>
        <v/>
      </c>
      <c r="E185" s="52" t="str">
        <f t="shared" si="13"/>
        <v/>
      </c>
      <c r="F185" s="54"/>
      <c r="G185" s="3">
        <f t="shared" si="14"/>
        <v>780.55000000000018</v>
      </c>
      <c r="H185" s="5"/>
      <c r="I185" s="5"/>
    </row>
    <row r="186" spans="1:9" x14ac:dyDescent="0.25">
      <c r="A186" s="4">
        <f t="shared" si="11"/>
        <v>45111</v>
      </c>
      <c r="B186" s="3">
        <f t="shared" si="12"/>
        <v>780.55000000000018</v>
      </c>
      <c r="C186" s="3">
        <f t="shared" si="10"/>
        <v>9.3666000000000018</v>
      </c>
      <c r="D186" s="3">
        <f>IF(SUM($C$2:C186)-SUM($D$2:D185)&gt;=15,INT(SUM($C$2:C186)-SUM($D$2:D185)),"")</f>
        <v>19</v>
      </c>
      <c r="E186" s="52">
        <f t="shared" si="13"/>
        <v>18.524999999999999</v>
      </c>
      <c r="F186" s="54"/>
      <c r="G186" s="3">
        <f t="shared" si="14"/>
        <v>799.07500000000016</v>
      </c>
      <c r="H186" s="5"/>
      <c r="I186" s="5"/>
    </row>
    <row r="187" spans="1:9" x14ac:dyDescent="0.25">
      <c r="A187" s="4">
        <f t="shared" si="11"/>
        <v>45112</v>
      </c>
      <c r="B187" s="3">
        <f t="shared" si="12"/>
        <v>799.07500000000016</v>
      </c>
      <c r="C187" s="3">
        <f t="shared" si="10"/>
        <v>9.5889000000000024</v>
      </c>
      <c r="D187" s="3" t="str">
        <f>IF(SUM($C$2:C187)-SUM($D$2:D186)&gt;=15,INT(SUM($C$2:C187)-SUM($D$2:D186)),"")</f>
        <v/>
      </c>
      <c r="E187" s="52" t="str">
        <f t="shared" si="13"/>
        <v/>
      </c>
      <c r="F187" s="54"/>
      <c r="G187" s="3">
        <f t="shared" si="14"/>
        <v>799.07500000000016</v>
      </c>
      <c r="H187" s="5"/>
      <c r="I187" s="5"/>
    </row>
    <row r="188" spans="1:9" x14ac:dyDescent="0.25">
      <c r="A188" s="4">
        <f t="shared" si="11"/>
        <v>45113</v>
      </c>
      <c r="B188" s="3">
        <f t="shared" si="12"/>
        <v>799.07500000000016</v>
      </c>
      <c r="C188" s="3">
        <f t="shared" si="10"/>
        <v>9.5889000000000024</v>
      </c>
      <c r="D188" s="3">
        <f>IF(SUM($C$2:C188)-SUM($D$2:D187)&gt;=15,INT(SUM($C$2:C188)-SUM($D$2:D187)),"")</f>
        <v>19</v>
      </c>
      <c r="E188" s="52">
        <f t="shared" si="13"/>
        <v>18.524999999999999</v>
      </c>
      <c r="F188" s="54"/>
      <c r="G188" s="3">
        <f t="shared" si="14"/>
        <v>817.60000000000014</v>
      </c>
      <c r="H188" s="5"/>
      <c r="I188" s="5"/>
    </row>
    <row r="189" spans="1:9" x14ac:dyDescent="0.25">
      <c r="A189" s="4">
        <f t="shared" si="11"/>
        <v>45114</v>
      </c>
      <c r="B189" s="3">
        <f t="shared" si="12"/>
        <v>817.60000000000014</v>
      </c>
      <c r="C189" s="3">
        <f t="shared" si="10"/>
        <v>9.8112000000000013</v>
      </c>
      <c r="D189" s="3" t="str">
        <f>IF(SUM($C$2:C189)-SUM($D$2:D188)&gt;=15,INT(SUM($C$2:C189)-SUM($D$2:D188)),"")</f>
        <v/>
      </c>
      <c r="E189" s="52" t="str">
        <f t="shared" si="13"/>
        <v/>
      </c>
      <c r="F189" s="54"/>
      <c r="G189" s="3">
        <f t="shared" si="14"/>
        <v>817.60000000000014</v>
      </c>
      <c r="H189" s="5"/>
      <c r="I189" s="5"/>
    </row>
    <row r="190" spans="1:9" x14ac:dyDescent="0.25">
      <c r="A190" s="4">
        <f t="shared" si="11"/>
        <v>45115</v>
      </c>
      <c r="B190" s="3">
        <f t="shared" si="12"/>
        <v>817.60000000000014</v>
      </c>
      <c r="C190" s="3">
        <f t="shared" si="10"/>
        <v>9.8112000000000013</v>
      </c>
      <c r="D190" s="3">
        <f>IF(SUM($C$2:C190)-SUM($D$2:D189)&gt;=15,INT(SUM($C$2:C190)-SUM($D$2:D189)),"")</f>
        <v>20</v>
      </c>
      <c r="E190" s="52">
        <f t="shared" si="13"/>
        <v>19.5</v>
      </c>
      <c r="F190" s="54"/>
      <c r="G190" s="3">
        <f t="shared" si="14"/>
        <v>837.10000000000014</v>
      </c>
      <c r="H190" s="5"/>
      <c r="I190" s="5"/>
    </row>
    <row r="191" spans="1:9" x14ac:dyDescent="0.25">
      <c r="A191" s="4">
        <f t="shared" si="11"/>
        <v>45116</v>
      </c>
      <c r="B191" s="3">
        <f>G190</f>
        <v>837.10000000000014</v>
      </c>
      <c r="C191" s="3">
        <f t="shared" si="10"/>
        <v>10.045200000000001</v>
      </c>
      <c r="D191" s="3" t="str">
        <f>IF(SUM($C$2:C191)-SUM($D$2:D190)&gt;=15,INT(SUM($C$2:C191)-SUM($D$2:D190)),"")</f>
        <v/>
      </c>
      <c r="E191" s="52" t="str">
        <f t="shared" si="13"/>
        <v/>
      </c>
      <c r="F191" s="54"/>
      <c r="G191" s="3">
        <f t="shared" si="14"/>
        <v>837.10000000000014</v>
      </c>
      <c r="H191" s="5"/>
      <c r="I191" s="5"/>
    </row>
    <row r="192" spans="1:9" x14ac:dyDescent="0.25">
      <c r="A192" s="4">
        <f t="shared" si="11"/>
        <v>45117</v>
      </c>
      <c r="B192" s="3">
        <f t="shared" si="12"/>
        <v>837.10000000000014</v>
      </c>
      <c r="C192" s="3">
        <f t="shared" si="10"/>
        <v>10.045200000000001</v>
      </c>
      <c r="D192" s="3">
        <f>IF(SUM($C$2:C192)-SUM($D$2:D191)&gt;=15,INT(SUM($C$2:C192)-SUM($D$2:D191)),"")</f>
        <v>20</v>
      </c>
      <c r="E192" s="52">
        <f t="shared" si="13"/>
        <v>19.5</v>
      </c>
      <c r="F192" s="54"/>
      <c r="G192" s="3">
        <f t="shared" si="14"/>
        <v>856.60000000000014</v>
      </c>
      <c r="H192" s="5"/>
      <c r="I192" s="5"/>
    </row>
    <row r="193" spans="1:9" x14ac:dyDescent="0.25">
      <c r="A193" s="4">
        <f t="shared" si="11"/>
        <v>45118</v>
      </c>
      <c r="B193" s="3">
        <f t="shared" si="12"/>
        <v>856.60000000000014</v>
      </c>
      <c r="C193" s="3">
        <f t="shared" si="10"/>
        <v>10.279200000000001</v>
      </c>
      <c r="D193" s="3" t="str">
        <f>IF(SUM($C$2:C193)-SUM($D$2:D192)&gt;=15,INT(SUM($C$2:C193)-SUM($D$2:D192)),"")</f>
        <v/>
      </c>
      <c r="E193" s="52" t="str">
        <f t="shared" si="13"/>
        <v/>
      </c>
      <c r="F193" s="54"/>
      <c r="G193" s="3">
        <f t="shared" si="14"/>
        <v>856.60000000000014</v>
      </c>
      <c r="H193" s="5"/>
      <c r="I193" s="5"/>
    </row>
    <row r="194" spans="1:9" x14ac:dyDescent="0.25">
      <c r="A194" s="4">
        <f t="shared" si="11"/>
        <v>45119</v>
      </c>
      <c r="B194" s="3">
        <f t="shared" si="12"/>
        <v>856.60000000000014</v>
      </c>
      <c r="C194" s="3">
        <f t="shared" si="10"/>
        <v>10.279200000000001</v>
      </c>
      <c r="D194" s="3">
        <f>IF(SUM($C$2:C194)-SUM($D$2:D193)&gt;=15,INT(SUM($C$2:C194)-SUM($D$2:D193)),"")</f>
        <v>21</v>
      </c>
      <c r="E194" s="52">
        <f t="shared" si="13"/>
        <v>20.474999999999998</v>
      </c>
      <c r="F194" s="54"/>
      <c r="G194" s="3">
        <f t="shared" si="14"/>
        <v>877.07500000000016</v>
      </c>
      <c r="H194" s="5"/>
      <c r="I194" s="5"/>
    </row>
    <row r="195" spans="1:9" x14ac:dyDescent="0.25">
      <c r="A195" s="4">
        <f t="shared" si="11"/>
        <v>45120</v>
      </c>
      <c r="B195" s="3">
        <f t="shared" si="12"/>
        <v>877.07500000000016</v>
      </c>
      <c r="C195" s="3">
        <f t="shared" ref="C195:C258" si="15">B195*$H$2</f>
        <v>10.524900000000002</v>
      </c>
      <c r="D195" s="3" t="str">
        <f>IF(SUM($C$2:C195)-SUM($D$2:D194)&gt;=15,INT(SUM($C$2:C195)-SUM($D$2:D194)),"")</f>
        <v/>
      </c>
      <c r="E195" s="52" t="str">
        <f t="shared" si="13"/>
        <v/>
      </c>
      <c r="F195" s="54"/>
      <c r="G195" s="3">
        <f t="shared" si="14"/>
        <v>877.07500000000016</v>
      </c>
      <c r="H195" s="5"/>
      <c r="I195" s="5"/>
    </row>
    <row r="196" spans="1:9" x14ac:dyDescent="0.25">
      <c r="A196" s="4">
        <f t="shared" ref="A196:A259" si="16">A195+1</f>
        <v>45121</v>
      </c>
      <c r="B196" s="3">
        <f t="shared" ref="B196:B259" si="17">G195</f>
        <v>877.07500000000016</v>
      </c>
      <c r="C196" s="3">
        <f t="shared" si="15"/>
        <v>10.524900000000002</v>
      </c>
      <c r="D196" s="3">
        <f>IF(SUM($C$2:C196)-SUM($D$2:D195)&gt;=15,INT(SUM($C$2:C196)-SUM($D$2:D195)),"")</f>
        <v>21</v>
      </c>
      <c r="E196" s="52">
        <f t="shared" ref="E196:E259" si="18">IF(D196="","",IF(D196&gt;=15,D196*(1-$I$2),""))</f>
        <v>20.474999999999998</v>
      </c>
      <c r="F196" s="54"/>
      <c r="G196" s="3">
        <f t="shared" ref="G196:G259" si="19">IF(AND(E196="",F196=""),G195,IF(E196="",G195+F196,IF(F196="",G195+E196,G195+E196+F196)))</f>
        <v>897.55000000000018</v>
      </c>
      <c r="H196" s="5"/>
      <c r="I196" s="5"/>
    </row>
    <row r="197" spans="1:9" x14ac:dyDescent="0.25">
      <c r="A197" s="4">
        <f t="shared" si="16"/>
        <v>45122</v>
      </c>
      <c r="B197" s="3">
        <f t="shared" si="17"/>
        <v>897.55000000000018</v>
      </c>
      <c r="C197" s="3">
        <f t="shared" si="15"/>
        <v>10.770600000000002</v>
      </c>
      <c r="D197" s="3" t="str">
        <f>IF(SUM($C$2:C197)-SUM($D$2:D196)&gt;=15,INT(SUM($C$2:C197)-SUM($D$2:D196)),"")</f>
        <v/>
      </c>
      <c r="E197" s="52" t="str">
        <f t="shared" si="18"/>
        <v/>
      </c>
      <c r="F197" s="54"/>
      <c r="G197" s="3">
        <f t="shared" si="19"/>
        <v>897.55000000000018</v>
      </c>
      <c r="H197" s="5"/>
      <c r="I197" s="5"/>
    </row>
    <row r="198" spans="1:9" x14ac:dyDescent="0.25">
      <c r="A198" s="4">
        <f t="shared" si="16"/>
        <v>45123</v>
      </c>
      <c r="B198" s="3">
        <f t="shared" si="17"/>
        <v>897.55000000000018</v>
      </c>
      <c r="C198" s="3">
        <f t="shared" si="15"/>
        <v>10.770600000000002</v>
      </c>
      <c r="D198" s="3">
        <f>IF(SUM($C$2:C198)-SUM($D$2:D197)&gt;=15,INT(SUM($C$2:C198)-SUM($D$2:D197)),"")</f>
        <v>21</v>
      </c>
      <c r="E198" s="52">
        <f t="shared" si="18"/>
        <v>20.474999999999998</v>
      </c>
      <c r="F198" s="54"/>
      <c r="G198" s="3">
        <f t="shared" si="19"/>
        <v>918.0250000000002</v>
      </c>
      <c r="H198" s="5"/>
      <c r="I198" s="5"/>
    </row>
    <row r="199" spans="1:9" x14ac:dyDescent="0.25">
      <c r="A199" s="4">
        <f t="shared" si="16"/>
        <v>45124</v>
      </c>
      <c r="B199" s="3">
        <f t="shared" si="17"/>
        <v>918.0250000000002</v>
      </c>
      <c r="C199" s="3">
        <f t="shared" si="15"/>
        <v>11.016300000000003</v>
      </c>
      <c r="D199" s="3" t="str">
        <f>IF(SUM($C$2:C199)-SUM($D$2:D198)&gt;=15,INT(SUM($C$2:C199)-SUM($D$2:D198)),"")</f>
        <v/>
      </c>
      <c r="E199" s="52" t="str">
        <f t="shared" si="18"/>
        <v/>
      </c>
      <c r="F199" s="54"/>
      <c r="G199" s="3">
        <f t="shared" si="19"/>
        <v>918.0250000000002</v>
      </c>
      <c r="H199" s="5"/>
      <c r="I199" s="5"/>
    </row>
    <row r="200" spans="1:9" x14ac:dyDescent="0.25">
      <c r="A200" s="4">
        <f t="shared" si="16"/>
        <v>45125</v>
      </c>
      <c r="B200" s="3">
        <f t="shared" si="17"/>
        <v>918.0250000000002</v>
      </c>
      <c r="C200" s="3">
        <f t="shared" si="15"/>
        <v>11.016300000000003</v>
      </c>
      <c r="D200" s="3">
        <f>IF(SUM($C$2:C200)-SUM($D$2:D199)&gt;=15,INT(SUM($C$2:C200)-SUM($D$2:D199)),"")</f>
        <v>22</v>
      </c>
      <c r="E200" s="52">
        <f t="shared" si="18"/>
        <v>21.45</v>
      </c>
      <c r="F200" s="54"/>
      <c r="G200" s="3">
        <f t="shared" si="19"/>
        <v>939.47500000000025</v>
      </c>
      <c r="H200" s="5"/>
      <c r="I200" s="5"/>
    </row>
    <row r="201" spans="1:9" x14ac:dyDescent="0.25">
      <c r="A201" s="4">
        <f t="shared" si="16"/>
        <v>45126</v>
      </c>
      <c r="B201" s="3">
        <f t="shared" si="17"/>
        <v>939.47500000000025</v>
      </c>
      <c r="C201" s="3">
        <f t="shared" si="15"/>
        <v>11.273700000000003</v>
      </c>
      <c r="D201" s="3" t="str">
        <f>IF(SUM($C$2:C201)-SUM($D$2:D200)&gt;=15,INT(SUM($C$2:C201)-SUM($D$2:D200)),"")</f>
        <v/>
      </c>
      <c r="E201" s="52" t="str">
        <f t="shared" si="18"/>
        <v/>
      </c>
      <c r="F201" s="54"/>
      <c r="G201" s="3">
        <f t="shared" si="19"/>
        <v>939.47500000000025</v>
      </c>
      <c r="H201" s="5"/>
      <c r="I201" s="5"/>
    </row>
    <row r="202" spans="1:9" x14ac:dyDescent="0.25">
      <c r="A202" s="4">
        <f t="shared" si="16"/>
        <v>45127</v>
      </c>
      <c r="B202" s="3">
        <f t="shared" si="17"/>
        <v>939.47500000000025</v>
      </c>
      <c r="C202" s="3">
        <f t="shared" si="15"/>
        <v>11.273700000000003</v>
      </c>
      <c r="D202" s="3">
        <f>IF(SUM($C$2:C202)-SUM($D$2:D201)&gt;=15,INT(SUM($C$2:C202)-SUM($D$2:D201)),"")</f>
        <v>23</v>
      </c>
      <c r="E202" s="52">
        <f t="shared" si="18"/>
        <v>22.425000000000001</v>
      </c>
      <c r="F202" s="54"/>
      <c r="G202" s="3">
        <f t="shared" si="19"/>
        <v>961.9000000000002</v>
      </c>
      <c r="H202" s="5"/>
      <c r="I202" s="5"/>
    </row>
    <row r="203" spans="1:9" x14ac:dyDescent="0.25">
      <c r="A203" s="4">
        <f t="shared" si="16"/>
        <v>45128</v>
      </c>
      <c r="B203" s="3">
        <f t="shared" si="17"/>
        <v>961.9000000000002</v>
      </c>
      <c r="C203" s="3">
        <f t="shared" si="15"/>
        <v>11.542800000000003</v>
      </c>
      <c r="D203" s="3" t="str">
        <f>IF(SUM($C$2:C203)-SUM($D$2:D202)&gt;=15,INT(SUM($C$2:C203)-SUM($D$2:D202)),"")</f>
        <v/>
      </c>
      <c r="E203" s="52" t="str">
        <f t="shared" si="18"/>
        <v/>
      </c>
      <c r="F203" s="54"/>
      <c r="G203" s="3">
        <f t="shared" si="19"/>
        <v>961.9000000000002</v>
      </c>
      <c r="H203" s="5"/>
      <c r="I203" s="5"/>
    </row>
    <row r="204" spans="1:9" x14ac:dyDescent="0.25">
      <c r="A204" s="4">
        <f t="shared" si="16"/>
        <v>45129</v>
      </c>
      <c r="B204" s="3">
        <f t="shared" si="17"/>
        <v>961.9000000000002</v>
      </c>
      <c r="C204" s="3">
        <f t="shared" si="15"/>
        <v>11.542800000000003</v>
      </c>
      <c r="D204" s="3">
        <f>IF(SUM($C$2:C204)-SUM($D$2:D203)&gt;=15,INT(SUM($C$2:C204)-SUM($D$2:D203)),"")</f>
        <v>23</v>
      </c>
      <c r="E204" s="52">
        <f t="shared" si="18"/>
        <v>22.425000000000001</v>
      </c>
      <c r="F204" s="54"/>
      <c r="G204" s="3">
        <f t="shared" si="19"/>
        <v>984.32500000000016</v>
      </c>
      <c r="H204" s="5"/>
      <c r="I204" s="5"/>
    </row>
    <row r="205" spans="1:9" x14ac:dyDescent="0.25">
      <c r="A205" s="4">
        <f t="shared" si="16"/>
        <v>45130</v>
      </c>
      <c r="B205" s="3">
        <f t="shared" si="17"/>
        <v>984.32500000000016</v>
      </c>
      <c r="C205" s="3">
        <f t="shared" si="15"/>
        <v>11.811900000000001</v>
      </c>
      <c r="D205" s="3" t="str">
        <f>IF(SUM($C$2:C205)-SUM($D$2:D204)&gt;=15,INT(SUM($C$2:C205)-SUM($D$2:D204)),"")</f>
        <v/>
      </c>
      <c r="E205" s="52" t="str">
        <f t="shared" si="18"/>
        <v/>
      </c>
      <c r="F205" s="54"/>
      <c r="G205" s="3">
        <f t="shared" si="19"/>
        <v>984.32500000000016</v>
      </c>
      <c r="H205" s="5"/>
      <c r="I205" s="5"/>
    </row>
    <row r="206" spans="1:9" x14ac:dyDescent="0.25">
      <c r="A206" s="4">
        <f t="shared" si="16"/>
        <v>45131</v>
      </c>
      <c r="B206" s="3">
        <f t="shared" si="17"/>
        <v>984.32500000000016</v>
      </c>
      <c r="C206" s="3">
        <f t="shared" si="15"/>
        <v>11.811900000000001</v>
      </c>
      <c r="D206" s="3">
        <f>IF(SUM($C$2:C206)-SUM($D$2:D205)&gt;=15,INT(SUM($C$2:C206)-SUM($D$2:D205)),"")</f>
        <v>23</v>
      </c>
      <c r="E206" s="52">
        <f t="shared" si="18"/>
        <v>22.425000000000001</v>
      </c>
      <c r="F206" s="54"/>
      <c r="G206" s="3">
        <f t="shared" si="19"/>
        <v>1006.7500000000001</v>
      </c>
      <c r="H206" s="5"/>
      <c r="I206" s="5"/>
    </row>
    <row r="207" spans="1:9" x14ac:dyDescent="0.25">
      <c r="A207" s="4">
        <f t="shared" si="16"/>
        <v>45132</v>
      </c>
      <c r="B207" s="3">
        <f t="shared" si="17"/>
        <v>1006.7500000000001</v>
      </c>
      <c r="C207" s="3">
        <f t="shared" si="15"/>
        <v>12.081000000000001</v>
      </c>
      <c r="D207" s="3" t="str">
        <f>IF(SUM($C$2:C207)-SUM($D$2:D206)&gt;=15,INT(SUM($C$2:C207)-SUM($D$2:D206)),"")</f>
        <v/>
      </c>
      <c r="E207" s="52" t="str">
        <f t="shared" si="18"/>
        <v/>
      </c>
      <c r="F207" s="54"/>
      <c r="G207" s="3">
        <f t="shared" si="19"/>
        <v>1006.7500000000001</v>
      </c>
      <c r="H207" s="5"/>
      <c r="I207" s="5"/>
    </row>
    <row r="208" spans="1:9" x14ac:dyDescent="0.25">
      <c r="A208" s="4">
        <f t="shared" si="16"/>
        <v>45133</v>
      </c>
      <c r="B208" s="3">
        <f t="shared" si="17"/>
        <v>1006.7500000000001</v>
      </c>
      <c r="C208" s="3">
        <f t="shared" si="15"/>
        <v>12.081000000000001</v>
      </c>
      <c r="D208" s="3">
        <f>IF(SUM($C$2:C208)-SUM($D$2:D207)&gt;=15,INT(SUM($C$2:C208)-SUM($D$2:D207)),"")</f>
        <v>25</v>
      </c>
      <c r="E208" s="52">
        <f t="shared" si="18"/>
        <v>24.375</v>
      </c>
      <c r="F208" s="54"/>
      <c r="G208" s="3">
        <f t="shared" si="19"/>
        <v>1031.125</v>
      </c>
      <c r="H208" s="5"/>
      <c r="I208" s="5"/>
    </row>
    <row r="209" spans="1:9" x14ac:dyDescent="0.25">
      <c r="A209" s="4">
        <f t="shared" si="16"/>
        <v>45134</v>
      </c>
      <c r="B209" s="3">
        <f t="shared" si="17"/>
        <v>1031.125</v>
      </c>
      <c r="C209" s="3">
        <f t="shared" si="15"/>
        <v>12.3735</v>
      </c>
      <c r="D209" s="3" t="str">
        <f>IF(SUM($C$2:C209)-SUM($D$2:D208)&gt;=15,INT(SUM($C$2:C209)-SUM($D$2:D208)),"")</f>
        <v/>
      </c>
      <c r="E209" s="52" t="str">
        <f t="shared" si="18"/>
        <v/>
      </c>
      <c r="F209" s="54"/>
      <c r="G209" s="3">
        <f t="shared" si="19"/>
        <v>1031.125</v>
      </c>
      <c r="H209" s="5"/>
      <c r="I209" s="5"/>
    </row>
    <row r="210" spans="1:9" x14ac:dyDescent="0.25">
      <c r="A210" s="4">
        <f t="shared" si="16"/>
        <v>45135</v>
      </c>
      <c r="B210" s="3">
        <f t="shared" si="17"/>
        <v>1031.125</v>
      </c>
      <c r="C210" s="3">
        <f t="shared" si="15"/>
        <v>12.3735</v>
      </c>
      <c r="D210" s="3">
        <f>IF(SUM($C$2:C210)-SUM($D$2:D209)&gt;=15,INT(SUM($C$2:C210)-SUM($D$2:D209)),"")</f>
        <v>24</v>
      </c>
      <c r="E210" s="52">
        <f t="shared" si="18"/>
        <v>23.4</v>
      </c>
      <c r="F210" s="54"/>
      <c r="G210" s="3">
        <f t="shared" si="19"/>
        <v>1054.5250000000001</v>
      </c>
      <c r="H210" s="5"/>
      <c r="I210" s="5"/>
    </row>
    <row r="211" spans="1:9" x14ac:dyDescent="0.25">
      <c r="A211" s="4">
        <f t="shared" si="16"/>
        <v>45136</v>
      </c>
      <c r="B211" s="3">
        <f t="shared" si="17"/>
        <v>1054.5250000000001</v>
      </c>
      <c r="C211" s="3">
        <f t="shared" si="15"/>
        <v>12.654300000000001</v>
      </c>
      <c r="D211" s="3" t="str">
        <f>IF(SUM($C$2:C211)-SUM($D$2:D210)&gt;=15,INT(SUM($C$2:C211)-SUM($D$2:D210)),"")</f>
        <v/>
      </c>
      <c r="E211" s="52" t="str">
        <f t="shared" si="18"/>
        <v/>
      </c>
      <c r="F211" s="54"/>
      <c r="G211" s="3">
        <f t="shared" si="19"/>
        <v>1054.5250000000001</v>
      </c>
      <c r="H211" s="5"/>
      <c r="I211" s="5"/>
    </row>
    <row r="212" spans="1:9" x14ac:dyDescent="0.25">
      <c r="A212" s="4">
        <f t="shared" si="16"/>
        <v>45137</v>
      </c>
      <c r="B212" s="3">
        <f t="shared" si="17"/>
        <v>1054.5250000000001</v>
      </c>
      <c r="C212" s="3">
        <f t="shared" si="15"/>
        <v>12.654300000000001</v>
      </c>
      <c r="D212" s="3">
        <f>IF(SUM($C$2:C212)-SUM($D$2:D211)&gt;=15,INT(SUM($C$2:C212)-SUM($D$2:D211)),"")</f>
        <v>26</v>
      </c>
      <c r="E212" s="52">
        <f t="shared" si="18"/>
        <v>25.349999999999998</v>
      </c>
      <c r="F212" s="54"/>
      <c r="G212" s="3">
        <f t="shared" si="19"/>
        <v>1079.875</v>
      </c>
      <c r="H212" s="5"/>
      <c r="I212" s="5"/>
    </row>
    <row r="213" spans="1:9" x14ac:dyDescent="0.25">
      <c r="A213" s="4">
        <f t="shared" si="16"/>
        <v>45138</v>
      </c>
      <c r="B213" s="3">
        <f t="shared" si="17"/>
        <v>1079.875</v>
      </c>
      <c r="C213" s="3">
        <f t="shared" si="15"/>
        <v>12.958500000000001</v>
      </c>
      <c r="D213" s="3" t="str">
        <f>IF(SUM($C$2:C213)-SUM($D$2:D212)&gt;=15,INT(SUM($C$2:C213)-SUM($D$2:D212)),"")</f>
        <v/>
      </c>
      <c r="E213" s="52" t="str">
        <f t="shared" si="18"/>
        <v/>
      </c>
      <c r="F213" s="54"/>
      <c r="G213" s="3">
        <f t="shared" si="19"/>
        <v>1079.875</v>
      </c>
      <c r="H213" s="5"/>
      <c r="I213" s="5"/>
    </row>
    <row r="214" spans="1:9" x14ac:dyDescent="0.25">
      <c r="A214" s="4">
        <f t="shared" si="16"/>
        <v>45139</v>
      </c>
      <c r="B214" s="3">
        <f t="shared" si="17"/>
        <v>1079.875</v>
      </c>
      <c r="C214" s="3">
        <f t="shared" si="15"/>
        <v>12.958500000000001</v>
      </c>
      <c r="D214" s="3">
        <f>IF(SUM($C$2:C214)-SUM($D$2:D213)&gt;=15,INT(SUM($C$2:C214)-SUM($D$2:D213)),"")</f>
        <v>26</v>
      </c>
      <c r="E214" s="52">
        <f t="shared" si="18"/>
        <v>25.349999999999998</v>
      </c>
      <c r="F214" s="54"/>
      <c r="G214" s="3">
        <f t="shared" si="19"/>
        <v>1105.2249999999999</v>
      </c>
      <c r="H214" s="5"/>
      <c r="I214" s="5"/>
    </row>
    <row r="215" spans="1:9" x14ac:dyDescent="0.25">
      <c r="A215" s="4">
        <f t="shared" si="16"/>
        <v>45140</v>
      </c>
      <c r="B215" s="3">
        <f t="shared" si="17"/>
        <v>1105.2249999999999</v>
      </c>
      <c r="C215" s="3">
        <f t="shared" si="15"/>
        <v>13.262699999999999</v>
      </c>
      <c r="D215" s="3" t="str">
        <f>IF(SUM($C$2:C215)-SUM($D$2:D214)&gt;=15,INT(SUM($C$2:C215)-SUM($D$2:D214)),"")</f>
        <v/>
      </c>
      <c r="E215" s="52" t="str">
        <f t="shared" si="18"/>
        <v/>
      </c>
      <c r="F215" s="54"/>
      <c r="G215" s="3">
        <f t="shared" si="19"/>
        <v>1105.2249999999999</v>
      </c>
      <c r="H215" s="5"/>
      <c r="I215" s="5"/>
    </row>
    <row r="216" spans="1:9" x14ac:dyDescent="0.25">
      <c r="A216" s="4">
        <f t="shared" si="16"/>
        <v>45141</v>
      </c>
      <c r="B216" s="3">
        <f t="shared" si="17"/>
        <v>1105.2249999999999</v>
      </c>
      <c r="C216" s="3">
        <f t="shared" si="15"/>
        <v>13.262699999999999</v>
      </c>
      <c r="D216" s="3">
        <f>IF(SUM($C$2:C216)-SUM($D$2:D215)&gt;=15,INT(SUM($C$2:C216)-SUM($D$2:D215)),"")</f>
        <v>26</v>
      </c>
      <c r="E216" s="52">
        <f t="shared" si="18"/>
        <v>25.349999999999998</v>
      </c>
      <c r="F216" s="54"/>
      <c r="G216" s="3">
        <f t="shared" si="19"/>
        <v>1130.5749999999998</v>
      </c>
      <c r="H216" s="5"/>
      <c r="I216" s="5"/>
    </row>
    <row r="217" spans="1:9" x14ac:dyDescent="0.25">
      <c r="A217" s="4">
        <f t="shared" si="16"/>
        <v>45142</v>
      </c>
      <c r="B217" s="3">
        <f t="shared" si="17"/>
        <v>1130.5749999999998</v>
      </c>
      <c r="C217" s="3">
        <f t="shared" si="15"/>
        <v>13.566899999999999</v>
      </c>
      <c r="D217" s="3" t="str">
        <f>IF(SUM($C$2:C217)-SUM($D$2:D216)&gt;=15,INT(SUM($C$2:C217)-SUM($D$2:D216)),"")</f>
        <v/>
      </c>
      <c r="E217" s="52" t="str">
        <f t="shared" si="18"/>
        <v/>
      </c>
      <c r="F217" s="54"/>
      <c r="G217" s="3">
        <f t="shared" si="19"/>
        <v>1130.5749999999998</v>
      </c>
      <c r="H217" s="5"/>
      <c r="I217" s="5"/>
    </row>
    <row r="218" spans="1:9" x14ac:dyDescent="0.25">
      <c r="A218" s="4">
        <f t="shared" si="16"/>
        <v>45143</v>
      </c>
      <c r="B218" s="3">
        <f t="shared" si="17"/>
        <v>1130.5749999999998</v>
      </c>
      <c r="C218" s="3">
        <f t="shared" si="15"/>
        <v>13.566899999999999</v>
      </c>
      <c r="D218" s="3">
        <f>IF(SUM($C$2:C218)-SUM($D$2:D217)&gt;=15,INT(SUM($C$2:C218)-SUM($D$2:D217)),"")</f>
        <v>27</v>
      </c>
      <c r="E218" s="52">
        <f t="shared" si="18"/>
        <v>26.324999999999999</v>
      </c>
      <c r="F218" s="54"/>
      <c r="G218" s="3">
        <f t="shared" si="19"/>
        <v>1156.8999999999999</v>
      </c>
      <c r="H218" s="5"/>
      <c r="I218" s="5"/>
    </row>
    <row r="219" spans="1:9" x14ac:dyDescent="0.25">
      <c r="A219" s="4">
        <f t="shared" si="16"/>
        <v>45144</v>
      </c>
      <c r="B219" s="3">
        <f t="shared" si="17"/>
        <v>1156.8999999999999</v>
      </c>
      <c r="C219" s="3">
        <f t="shared" si="15"/>
        <v>13.882799999999998</v>
      </c>
      <c r="D219" s="3" t="str">
        <f>IF(SUM($C$2:C219)-SUM($D$2:D218)&gt;=15,INT(SUM($C$2:C219)-SUM($D$2:D218)),"")</f>
        <v/>
      </c>
      <c r="E219" s="52" t="str">
        <f t="shared" si="18"/>
        <v/>
      </c>
      <c r="F219" s="54"/>
      <c r="G219" s="3">
        <f t="shared" si="19"/>
        <v>1156.8999999999999</v>
      </c>
      <c r="H219" s="5"/>
      <c r="I219" s="5"/>
    </row>
    <row r="220" spans="1:9" x14ac:dyDescent="0.25">
      <c r="A220" s="4">
        <f t="shared" si="16"/>
        <v>45145</v>
      </c>
      <c r="B220" s="3">
        <f t="shared" si="17"/>
        <v>1156.8999999999999</v>
      </c>
      <c r="C220" s="3">
        <f t="shared" si="15"/>
        <v>13.882799999999998</v>
      </c>
      <c r="D220" s="3">
        <f>IF(SUM($C$2:C220)-SUM($D$2:D219)&gt;=15,INT(SUM($C$2:C220)-SUM($D$2:D219)),"")</f>
        <v>28</v>
      </c>
      <c r="E220" s="52">
        <f t="shared" si="18"/>
        <v>27.3</v>
      </c>
      <c r="F220" s="54"/>
      <c r="G220" s="3">
        <f t="shared" si="19"/>
        <v>1184.1999999999998</v>
      </c>
      <c r="H220" s="5"/>
      <c r="I220" s="5"/>
    </row>
    <row r="221" spans="1:9" x14ac:dyDescent="0.25">
      <c r="A221" s="4">
        <f t="shared" si="16"/>
        <v>45146</v>
      </c>
      <c r="B221" s="3">
        <f t="shared" si="17"/>
        <v>1184.1999999999998</v>
      </c>
      <c r="C221" s="3">
        <f t="shared" si="15"/>
        <v>14.210399999999998</v>
      </c>
      <c r="D221" s="3" t="str">
        <f>IF(SUM($C$2:C221)-SUM($D$2:D220)&gt;=15,INT(SUM($C$2:C221)-SUM($D$2:D220)),"")</f>
        <v/>
      </c>
      <c r="E221" s="52" t="str">
        <f t="shared" si="18"/>
        <v/>
      </c>
      <c r="F221" s="54"/>
      <c r="G221" s="3">
        <f t="shared" si="19"/>
        <v>1184.1999999999998</v>
      </c>
      <c r="H221" s="5"/>
      <c r="I221" s="5"/>
    </row>
    <row r="222" spans="1:9" x14ac:dyDescent="0.25">
      <c r="A222" s="4">
        <f t="shared" si="16"/>
        <v>45147</v>
      </c>
      <c r="B222" s="3">
        <f t="shared" si="17"/>
        <v>1184.1999999999998</v>
      </c>
      <c r="C222" s="3">
        <f t="shared" si="15"/>
        <v>14.210399999999998</v>
      </c>
      <c r="D222" s="3">
        <f>IF(SUM($C$2:C222)-SUM($D$2:D221)&gt;=15,INT(SUM($C$2:C222)-SUM($D$2:D221)),"")</f>
        <v>28</v>
      </c>
      <c r="E222" s="52">
        <f t="shared" si="18"/>
        <v>27.3</v>
      </c>
      <c r="F222" s="54"/>
      <c r="G222" s="3">
        <f t="shared" si="19"/>
        <v>1211.4999999999998</v>
      </c>
      <c r="H222" s="5"/>
      <c r="I222" s="5"/>
    </row>
    <row r="223" spans="1:9" x14ac:dyDescent="0.25">
      <c r="A223" s="4">
        <f t="shared" si="16"/>
        <v>45148</v>
      </c>
      <c r="B223" s="3">
        <f t="shared" si="17"/>
        <v>1211.4999999999998</v>
      </c>
      <c r="C223" s="3">
        <f t="shared" si="15"/>
        <v>14.537999999999997</v>
      </c>
      <c r="D223" s="3">
        <f>IF(SUM($C$2:C223)-SUM($D$2:D222)&gt;=15,INT(SUM($C$2:C223)-SUM($D$2:D222)),"")</f>
        <v>15</v>
      </c>
      <c r="E223" s="52">
        <f t="shared" si="18"/>
        <v>14.625</v>
      </c>
      <c r="F223" s="54"/>
      <c r="G223" s="3">
        <f t="shared" si="19"/>
        <v>1226.1249999999998</v>
      </c>
      <c r="H223" s="5"/>
      <c r="I223" s="5"/>
    </row>
    <row r="224" spans="1:9" x14ac:dyDescent="0.25">
      <c r="A224" s="4">
        <f t="shared" si="16"/>
        <v>45149</v>
      </c>
      <c r="B224" s="3">
        <f t="shared" si="17"/>
        <v>1226.1249999999998</v>
      </c>
      <c r="C224" s="3">
        <f t="shared" si="15"/>
        <v>14.713499999999998</v>
      </c>
      <c r="D224" s="3">
        <f>IF(SUM($C$2:C224)-SUM($D$2:D223)&gt;=15,INT(SUM($C$2:C224)-SUM($D$2:D223)),"")</f>
        <v>15</v>
      </c>
      <c r="E224" s="52">
        <f t="shared" si="18"/>
        <v>14.625</v>
      </c>
      <c r="F224" s="54"/>
      <c r="G224" s="3">
        <f t="shared" si="19"/>
        <v>1240.7499999999998</v>
      </c>
      <c r="H224" s="5"/>
      <c r="I224" s="5"/>
    </row>
    <row r="225" spans="1:9" x14ac:dyDescent="0.25">
      <c r="A225" s="4">
        <f t="shared" si="16"/>
        <v>45150</v>
      </c>
      <c r="B225" s="3">
        <f t="shared" si="17"/>
        <v>1240.7499999999998</v>
      </c>
      <c r="C225" s="3">
        <f t="shared" si="15"/>
        <v>14.888999999999998</v>
      </c>
      <c r="D225" s="3">
        <f>IF(SUM($C$2:C225)-SUM($D$2:D224)&gt;=15,INT(SUM($C$2:C225)-SUM($D$2:D224)),"")</f>
        <v>15</v>
      </c>
      <c r="E225" s="52">
        <f t="shared" si="18"/>
        <v>14.625</v>
      </c>
      <c r="F225" s="54"/>
      <c r="G225" s="3">
        <f t="shared" si="19"/>
        <v>1255.3749999999998</v>
      </c>
      <c r="H225" s="5"/>
      <c r="I225" s="5"/>
    </row>
    <row r="226" spans="1:9" x14ac:dyDescent="0.25">
      <c r="A226" s="4">
        <f t="shared" si="16"/>
        <v>45151</v>
      </c>
      <c r="B226" s="3">
        <f t="shared" si="17"/>
        <v>1255.3749999999998</v>
      </c>
      <c r="C226" s="3">
        <f t="shared" si="15"/>
        <v>15.064499999999997</v>
      </c>
      <c r="D226" s="3">
        <f>IF(SUM($C$2:C226)-SUM($D$2:D225)&gt;=15,INT(SUM($C$2:C226)-SUM($D$2:D225)),"")</f>
        <v>15</v>
      </c>
      <c r="E226" s="52">
        <f t="shared" si="18"/>
        <v>14.625</v>
      </c>
      <c r="F226" s="54"/>
      <c r="G226" s="3">
        <f t="shared" si="19"/>
        <v>1269.9999999999998</v>
      </c>
      <c r="H226" s="5"/>
      <c r="I226" s="5"/>
    </row>
    <row r="227" spans="1:9" x14ac:dyDescent="0.25">
      <c r="A227" s="4">
        <f t="shared" si="16"/>
        <v>45152</v>
      </c>
      <c r="B227" s="3">
        <f t="shared" si="17"/>
        <v>1269.9999999999998</v>
      </c>
      <c r="C227" s="3">
        <f t="shared" si="15"/>
        <v>15.239999999999998</v>
      </c>
      <c r="D227" s="3">
        <f>IF(SUM($C$2:C227)-SUM($D$2:D226)&gt;=15,INT(SUM($C$2:C227)-SUM($D$2:D226)),"")</f>
        <v>15</v>
      </c>
      <c r="E227" s="52">
        <f t="shared" si="18"/>
        <v>14.625</v>
      </c>
      <c r="F227" s="54"/>
      <c r="G227" s="3">
        <f t="shared" si="19"/>
        <v>1284.6249999999998</v>
      </c>
      <c r="H227" s="5"/>
      <c r="I227" s="5"/>
    </row>
    <row r="228" spans="1:9" x14ac:dyDescent="0.25">
      <c r="A228" s="4">
        <f t="shared" si="16"/>
        <v>45153</v>
      </c>
      <c r="B228" s="3">
        <f t="shared" si="17"/>
        <v>1284.6249999999998</v>
      </c>
      <c r="C228" s="3">
        <f t="shared" si="15"/>
        <v>15.415499999999998</v>
      </c>
      <c r="D228" s="3">
        <f>IF(SUM($C$2:C228)-SUM($D$2:D227)&gt;=15,INT(SUM($C$2:C228)-SUM($D$2:D227)),"")</f>
        <v>15</v>
      </c>
      <c r="E228" s="52">
        <f t="shared" si="18"/>
        <v>14.625</v>
      </c>
      <c r="F228" s="54"/>
      <c r="G228" s="3">
        <f t="shared" si="19"/>
        <v>1299.2499999999998</v>
      </c>
      <c r="H228" s="5"/>
      <c r="I228" s="5"/>
    </row>
    <row r="229" spans="1:9" x14ac:dyDescent="0.25">
      <c r="A229" s="4">
        <f t="shared" si="16"/>
        <v>45154</v>
      </c>
      <c r="B229" s="3">
        <f t="shared" si="17"/>
        <v>1299.2499999999998</v>
      </c>
      <c r="C229" s="3">
        <f t="shared" si="15"/>
        <v>15.590999999999998</v>
      </c>
      <c r="D229" s="3">
        <f>IF(SUM($C$2:C229)-SUM($D$2:D228)&gt;=15,INT(SUM($C$2:C229)-SUM($D$2:D228)),"")</f>
        <v>16</v>
      </c>
      <c r="E229" s="52">
        <f t="shared" si="18"/>
        <v>15.6</v>
      </c>
      <c r="F229" s="54"/>
      <c r="G229" s="3">
        <f t="shared" si="19"/>
        <v>1314.8499999999997</v>
      </c>
      <c r="H229" s="5"/>
      <c r="I229" s="5"/>
    </row>
    <row r="230" spans="1:9" x14ac:dyDescent="0.25">
      <c r="A230" s="4">
        <f t="shared" si="16"/>
        <v>45155</v>
      </c>
      <c r="B230" s="3">
        <f t="shared" si="17"/>
        <v>1314.8499999999997</v>
      </c>
      <c r="C230" s="3">
        <f t="shared" si="15"/>
        <v>15.778199999999996</v>
      </c>
      <c r="D230" s="3">
        <f>IF(SUM($C$2:C230)-SUM($D$2:D229)&gt;=15,INT(SUM($C$2:C230)-SUM($D$2:D229)),"")</f>
        <v>16</v>
      </c>
      <c r="E230" s="52">
        <f t="shared" si="18"/>
        <v>15.6</v>
      </c>
      <c r="F230" s="54"/>
      <c r="G230" s="3">
        <f t="shared" si="19"/>
        <v>1330.4499999999996</v>
      </c>
      <c r="H230" s="5"/>
      <c r="I230" s="5"/>
    </row>
    <row r="231" spans="1:9" x14ac:dyDescent="0.25">
      <c r="A231" s="4">
        <f t="shared" si="16"/>
        <v>45156</v>
      </c>
      <c r="B231" s="3">
        <f t="shared" si="17"/>
        <v>1330.4499999999996</v>
      </c>
      <c r="C231" s="3">
        <f t="shared" si="15"/>
        <v>15.965399999999995</v>
      </c>
      <c r="D231" s="3">
        <f>IF(SUM($C$2:C231)-SUM($D$2:D230)&gt;=15,INT(SUM($C$2:C231)-SUM($D$2:D230)),"")</f>
        <v>16</v>
      </c>
      <c r="E231" s="52">
        <f t="shared" si="18"/>
        <v>15.6</v>
      </c>
      <c r="F231" s="54"/>
      <c r="G231" s="3">
        <f t="shared" si="19"/>
        <v>1346.0499999999995</v>
      </c>
      <c r="H231" s="5"/>
      <c r="I231" s="5"/>
    </row>
    <row r="232" spans="1:9" x14ac:dyDescent="0.25">
      <c r="A232" s="4">
        <f t="shared" si="16"/>
        <v>45157</v>
      </c>
      <c r="B232" s="3">
        <f t="shared" si="17"/>
        <v>1346.0499999999995</v>
      </c>
      <c r="C232" s="3">
        <f t="shared" si="15"/>
        <v>16.152599999999996</v>
      </c>
      <c r="D232" s="3">
        <f>IF(SUM($C$2:C232)-SUM($D$2:D231)&gt;=15,INT(SUM($C$2:C232)-SUM($D$2:D231)),"")</f>
        <v>16</v>
      </c>
      <c r="E232" s="52">
        <f t="shared" si="18"/>
        <v>15.6</v>
      </c>
      <c r="F232" s="54"/>
      <c r="G232" s="3">
        <f t="shared" si="19"/>
        <v>1361.6499999999994</v>
      </c>
      <c r="H232" s="5"/>
      <c r="I232" s="5"/>
    </row>
    <row r="233" spans="1:9" x14ac:dyDescent="0.25">
      <c r="A233" s="4">
        <f t="shared" si="16"/>
        <v>45158</v>
      </c>
      <c r="B233" s="3">
        <f t="shared" si="17"/>
        <v>1361.6499999999994</v>
      </c>
      <c r="C233" s="3">
        <f t="shared" si="15"/>
        <v>16.339799999999993</v>
      </c>
      <c r="D233" s="3">
        <f>IF(SUM($C$2:C233)-SUM($D$2:D232)&gt;=15,INT(SUM($C$2:C233)-SUM($D$2:D232)),"")</f>
        <v>16</v>
      </c>
      <c r="E233" s="52">
        <f t="shared" si="18"/>
        <v>15.6</v>
      </c>
      <c r="F233" s="54"/>
      <c r="G233" s="3">
        <f t="shared" si="19"/>
        <v>1377.2499999999993</v>
      </c>
      <c r="H233" s="5"/>
      <c r="I233" s="5"/>
    </row>
    <row r="234" spans="1:9" x14ac:dyDescent="0.25">
      <c r="A234" s="4">
        <f t="shared" si="16"/>
        <v>45159</v>
      </c>
      <c r="B234" s="3">
        <f t="shared" si="17"/>
        <v>1377.2499999999993</v>
      </c>
      <c r="C234" s="3">
        <f t="shared" si="15"/>
        <v>16.526999999999994</v>
      </c>
      <c r="D234" s="3">
        <f>IF(SUM($C$2:C234)-SUM($D$2:D233)&gt;=15,INT(SUM($C$2:C234)-SUM($D$2:D233)),"")</f>
        <v>17</v>
      </c>
      <c r="E234" s="52">
        <f t="shared" si="18"/>
        <v>16.574999999999999</v>
      </c>
      <c r="F234" s="54"/>
      <c r="G234" s="3">
        <f t="shared" si="19"/>
        <v>1393.8249999999994</v>
      </c>
      <c r="H234" s="5"/>
      <c r="I234" s="5"/>
    </row>
    <row r="235" spans="1:9" x14ac:dyDescent="0.25">
      <c r="A235" s="4">
        <f t="shared" si="16"/>
        <v>45160</v>
      </c>
      <c r="B235" s="3">
        <f t="shared" si="17"/>
        <v>1393.8249999999994</v>
      </c>
      <c r="C235" s="3">
        <f t="shared" si="15"/>
        <v>16.725899999999992</v>
      </c>
      <c r="D235" s="3">
        <f>IF(SUM($C$2:C235)-SUM($D$2:D234)&gt;=15,INT(SUM($C$2:C235)-SUM($D$2:D234)),"")</f>
        <v>16</v>
      </c>
      <c r="E235" s="52">
        <f t="shared" si="18"/>
        <v>15.6</v>
      </c>
      <c r="F235" s="54"/>
      <c r="G235" s="3">
        <f t="shared" si="19"/>
        <v>1409.4249999999993</v>
      </c>
      <c r="H235" s="5"/>
      <c r="I235" s="5"/>
    </row>
    <row r="236" spans="1:9" x14ac:dyDescent="0.25">
      <c r="A236" s="4">
        <f t="shared" si="16"/>
        <v>45161</v>
      </c>
      <c r="B236" s="3">
        <f t="shared" si="17"/>
        <v>1409.4249999999993</v>
      </c>
      <c r="C236" s="3">
        <f t="shared" si="15"/>
        <v>16.913099999999993</v>
      </c>
      <c r="D236" s="3">
        <f>IF(SUM($C$2:C236)-SUM($D$2:D235)&gt;=15,INT(SUM($C$2:C236)-SUM($D$2:D235)),"")</f>
        <v>17</v>
      </c>
      <c r="E236" s="52">
        <f t="shared" si="18"/>
        <v>16.574999999999999</v>
      </c>
      <c r="F236" s="54"/>
      <c r="G236" s="3">
        <f t="shared" si="19"/>
        <v>1425.9999999999993</v>
      </c>
      <c r="H236" s="5"/>
      <c r="I236" s="5"/>
    </row>
    <row r="237" spans="1:9" x14ac:dyDescent="0.25">
      <c r="A237" s="4">
        <f t="shared" si="16"/>
        <v>45162</v>
      </c>
      <c r="B237" s="3">
        <f t="shared" si="17"/>
        <v>1425.9999999999993</v>
      </c>
      <c r="C237" s="3">
        <f t="shared" si="15"/>
        <v>17.111999999999991</v>
      </c>
      <c r="D237" s="3">
        <f>IF(SUM($C$2:C237)-SUM($D$2:D236)&gt;=15,INT(SUM($C$2:C237)-SUM($D$2:D236)),"")</f>
        <v>17</v>
      </c>
      <c r="E237" s="52">
        <f t="shared" si="18"/>
        <v>16.574999999999999</v>
      </c>
      <c r="F237" s="54"/>
      <c r="G237" s="3">
        <f t="shared" si="19"/>
        <v>1442.5749999999994</v>
      </c>
      <c r="H237" s="5"/>
      <c r="I237" s="5"/>
    </row>
    <row r="238" spans="1:9" x14ac:dyDescent="0.25">
      <c r="A238" s="4">
        <f t="shared" si="16"/>
        <v>45163</v>
      </c>
      <c r="B238" s="3">
        <f t="shared" si="17"/>
        <v>1442.5749999999994</v>
      </c>
      <c r="C238" s="3">
        <f t="shared" si="15"/>
        <v>17.310899999999993</v>
      </c>
      <c r="D238" s="3">
        <f>IF(SUM($C$2:C238)-SUM($D$2:D237)&gt;=15,INT(SUM($C$2:C238)-SUM($D$2:D237)),"")</f>
        <v>18</v>
      </c>
      <c r="E238" s="52">
        <f t="shared" si="18"/>
        <v>17.55</v>
      </c>
      <c r="F238" s="54"/>
      <c r="G238" s="3">
        <f t="shared" si="19"/>
        <v>1460.1249999999993</v>
      </c>
      <c r="H238" s="5"/>
      <c r="I238" s="5"/>
    </row>
    <row r="239" spans="1:9" x14ac:dyDescent="0.25">
      <c r="A239" s="4">
        <f t="shared" si="16"/>
        <v>45164</v>
      </c>
      <c r="B239" s="3">
        <f t="shared" si="17"/>
        <v>1460.1249999999993</v>
      </c>
      <c r="C239" s="3">
        <f t="shared" si="15"/>
        <v>17.521499999999993</v>
      </c>
      <c r="D239" s="3">
        <f>IF(SUM($C$2:C239)-SUM($D$2:D238)&gt;=15,INT(SUM($C$2:C239)-SUM($D$2:D238)),"")</f>
        <v>17</v>
      </c>
      <c r="E239" s="52">
        <f t="shared" si="18"/>
        <v>16.574999999999999</v>
      </c>
      <c r="F239" s="54"/>
      <c r="G239" s="3">
        <f t="shared" si="19"/>
        <v>1476.6999999999994</v>
      </c>
      <c r="H239" s="5"/>
      <c r="I239" s="5"/>
    </row>
    <row r="240" spans="1:9" x14ac:dyDescent="0.25">
      <c r="A240" s="4">
        <f t="shared" si="16"/>
        <v>45165</v>
      </c>
      <c r="B240" s="3">
        <f t="shared" si="17"/>
        <v>1476.6999999999994</v>
      </c>
      <c r="C240" s="3">
        <f t="shared" si="15"/>
        <v>17.720399999999994</v>
      </c>
      <c r="D240" s="3">
        <f>IF(SUM($C$2:C240)-SUM($D$2:D239)&gt;=15,INT(SUM($C$2:C240)-SUM($D$2:D239)),"")</f>
        <v>18</v>
      </c>
      <c r="E240" s="52">
        <f t="shared" si="18"/>
        <v>17.55</v>
      </c>
      <c r="F240" s="54"/>
      <c r="G240" s="3">
        <f t="shared" si="19"/>
        <v>1494.2499999999993</v>
      </c>
      <c r="H240" s="5"/>
      <c r="I240" s="5"/>
    </row>
    <row r="241" spans="1:9" x14ac:dyDescent="0.25">
      <c r="A241" s="4">
        <f t="shared" si="16"/>
        <v>45166</v>
      </c>
      <c r="B241" s="3">
        <f t="shared" si="17"/>
        <v>1494.2499999999993</v>
      </c>
      <c r="C241" s="3">
        <f t="shared" si="15"/>
        <v>17.930999999999994</v>
      </c>
      <c r="D241" s="3">
        <f>IF(SUM($C$2:C241)-SUM($D$2:D240)&gt;=15,INT(SUM($C$2:C241)-SUM($D$2:D240)),"")</f>
        <v>18</v>
      </c>
      <c r="E241" s="52">
        <f t="shared" si="18"/>
        <v>17.55</v>
      </c>
      <c r="F241" s="54"/>
      <c r="G241" s="3">
        <f t="shared" si="19"/>
        <v>1511.7999999999993</v>
      </c>
      <c r="H241" s="5"/>
      <c r="I241" s="5"/>
    </row>
    <row r="242" spans="1:9" x14ac:dyDescent="0.25">
      <c r="A242" s="4">
        <f t="shared" si="16"/>
        <v>45167</v>
      </c>
      <c r="B242" s="3">
        <f t="shared" si="17"/>
        <v>1511.7999999999993</v>
      </c>
      <c r="C242" s="3">
        <f t="shared" si="15"/>
        <v>18.141599999999993</v>
      </c>
      <c r="D242" s="3">
        <f>IF(SUM($C$2:C242)-SUM($D$2:D241)&gt;=15,INT(SUM($C$2:C242)-SUM($D$2:D241)),"")</f>
        <v>18</v>
      </c>
      <c r="E242" s="52">
        <f t="shared" si="18"/>
        <v>17.55</v>
      </c>
      <c r="F242" s="54"/>
      <c r="G242" s="3">
        <f t="shared" si="19"/>
        <v>1529.3499999999992</v>
      </c>
      <c r="H242" s="5"/>
      <c r="I242" s="5"/>
    </row>
    <row r="243" spans="1:9" x14ac:dyDescent="0.25">
      <c r="A243" s="4">
        <f t="shared" si="16"/>
        <v>45168</v>
      </c>
      <c r="B243" s="3">
        <f t="shared" si="17"/>
        <v>1529.3499999999992</v>
      </c>
      <c r="C243" s="3">
        <f t="shared" si="15"/>
        <v>18.352199999999993</v>
      </c>
      <c r="D243" s="3">
        <f>IF(SUM($C$2:C243)-SUM($D$2:D242)&gt;=15,INT(SUM($C$2:C243)-SUM($D$2:D242)),"")</f>
        <v>18</v>
      </c>
      <c r="E243" s="52">
        <f t="shared" si="18"/>
        <v>17.55</v>
      </c>
      <c r="F243" s="54"/>
      <c r="G243" s="3">
        <f t="shared" si="19"/>
        <v>1546.8999999999992</v>
      </c>
      <c r="H243" s="5"/>
      <c r="I243" s="5"/>
    </row>
    <row r="244" spans="1:9" x14ac:dyDescent="0.25">
      <c r="A244" s="4">
        <f t="shared" si="16"/>
        <v>45169</v>
      </c>
      <c r="B244" s="3">
        <f t="shared" si="17"/>
        <v>1546.8999999999992</v>
      </c>
      <c r="C244" s="3">
        <f t="shared" si="15"/>
        <v>18.562799999999992</v>
      </c>
      <c r="D244" s="3">
        <f>IF(SUM($C$2:C244)-SUM($D$2:D243)&gt;=15,INT(SUM($C$2:C244)-SUM($D$2:D243)),"")</f>
        <v>19</v>
      </c>
      <c r="E244" s="52">
        <f t="shared" si="18"/>
        <v>18.524999999999999</v>
      </c>
      <c r="F244" s="54"/>
      <c r="G244" s="3">
        <f t="shared" si="19"/>
        <v>1565.4249999999993</v>
      </c>
      <c r="H244" s="5"/>
      <c r="I244" s="5"/>
    </row>
    <row r="245" spans="1:9" x14ac:dyDescent="0.25">
      <c r="A245" s="4">
        <f t="shared" si="16"/>
        <v>45170</v>
      </c>
      <c r="B245" s="3">
        <f t="shared" si="17"/>
        <v>1565.4249999999993</v>
      </c>
      <c r="C245" s="3">
        <f t="shared" si="15"/>
        <v>18.785099999999993</v>
      </c>
      <c r="D245" s="3">
        <f>IF(SUM($C$2:C245)-SUM($D$2:D244)&gt;=15,INT(SUM($C$2:C245)-SUM($D$2:D244)),"")</f>
        <v>19</v>
      </c>
      <c r="E245" s="52">
        <f t="shared" si="18"/>
        <v>18.524999999999999</v>
      </c>
      <c r="F245" s="54"/>
      <c r="G245" s="3">
        <f t="shared" si="19"/>
        <v>1583.9499999999994</v>
      </c>
      <c r="H245" s="5"/>
      <c r="I245" s="5"/>
    </row>
    <row r="246" spans="1:9" x14ac:dyDescent="0.25">
      <c r="A246" s="4">
        <f t="shared" si="16"/>
        <v>45171</v>
      </c>
      <c r="B246" s="3">
        <f t="shared" si="17"/>
        <v>1583.9499999999994</v>
      </c>
      <c r="C246" s="3">
        <f t="shared" si="15"/>
        <v>19.007399999999993</v>
      </c>
      <c r="D246" s="3">
        <f>IF(SUM($C$2:C246)-SUM($D$2:D245)&gt;=15,INT(SUM($C$2:C246)-SUM($D$2:D245)),"")</f>
        <v>19</v>
      </c>
      <c r="E246" s="52">
        <f t="shared" si="18"/>
        <v>18.524999999999999</v>
      </c>
      <c r="F246" s="54"/>
      <c r="G246" s="3">
        <f t="shared" si="19"/>
        <v>1602.4749999999995</v>
      </c>
      <c r="H246" s="5"/>
      <c r="I246" s="5"/>
    </row>
    <row r="247" spans="1:9" x14ac:dyDescent="0.25">
      <c r="A247" s="4">
        <f t="shared" si="16"/>
        <v>45172</v>
      </c>
      <c r="B247" s="3">
        <f t="shared" si="17"/>
        <v>1602.4749999999995</v>
      </c>
      <c r="C247" s="3">
        <f t="shared" si="15"/>
        <v>19.229699999999994</v>
      </c>
      <c r="D247" s="3">
        <f>IF(SUM($C$2:C247)-SUM($D$2:D246)&gt;=15,INT(SUM($C$2:C247)-SUM($D$2:D246)),"")</f>
        <v>19</v>
      </c>
      <c r="E247" s="52">
        <f t="shared" si="18"/>
        <v>18.524999999999999</v>
      </c>
      <c r="F247" s="54"/>
      <c r="G247" s="3">
        <f t="shared" si="19"/>
        <v>1620.9999999999995</v>
      </c>
      <c r="H247" s="5"/>
      <c r="I247" s="5"/>
    </row>
    <row r="248" spans="1:9" x14ac:dyDescent="0.25">
      <c r="A248" s="4">
        <f t="shared" si="16"/>
        <v>45173</v>
      </c>
      <c r="B248" s="3">
        <f t="shared" si="17"/>
        <v>1620.9999999999995</v>
      </c>
      <c r="C248" s="3">
        <f t="shared" si="15"/>
        <v>19.451999999999995</v>
      </c>
      <c r="D248" s="3">
        <f>IF(SUM($C$2:C248)-SUM($D$2:D247)&gt;=15,INT(SUM($C$2:C248)-SUM($D$2:D247)),"")</f>
        <v>19</v>
      </c>
      <c r="E248" s="52">
        <f t="shared" si="18"/>
        <v>18.524999999999999</v>
      </c>
      <c r="F248" s="54"/>
      <c r="G248" s="3">
        <f t="shared" si="19"/>
        <v>1639.5249999999996</v>
      </c>
      <c r="H248" s="5"/>
      <c r="I248" s="5"/>
    </row>
    <row r="249" spans="1:9" x14ac:dyDescent="0.25">
      <c r="A249" s="4">
        <f t="shared" si="16"/>
        <v>45174</v>
      </c>
      <c r="B249" s="3">
        <f t="shared" si="17"/>
        <v>1639.5249999999996</v>
      </c>
      <c r="C249" s="3">
        <f t="shared" si="15"/>
        <v>19.674299999999995</v>
      </c>
      <c r="D249" s="3">
        <f>IF(SUM($C$2:C249)-SUM($D$2:D248)&gt;=15,INT(SUM($C$2:C249)-SUM($D$2:D248)),"")</f>
        <v>20</v>
      </c>
      <c r="E249" s="52">
        <f t="shared" si="18"/>
        <v>19.5</v>
      </c>
      <c r="F249" s="54"/>
      <c r="G249" s="3">
        <f t="shared" si="19"/>
        <v>1659.0249999999996</v>
      </c>
      <c r="H249" s="5"/>
      <c r="I249" s="5"/>
    </row>
    <row r="250" spans="1:9" x14ac:dyDescent="0.25">
      <c r="A250" s="4">
        <f t="shared" si="16"/>
        <v>45175</v>
      </c>
      <c r="B250" s="3">
        <f t="shared" si="17"/>
        <v>1659.0249999999996</v>
      </c>
      <c r="C250" s="3">
        <f t="shared" si="15"/>
        <v>19.908299999999997</v>
      </c>
      <c r="D250" s="3">
        <f>IF(SUM($C$2:C250)-SUM($D$2:D249)&gt;=15,INT(SUM($C$2:C250)-SUM($D$2:D249)),"")</f>
        <v>20</v>
      </c>
      <c r="E250" s="52">
        <f t="shared" si="18"/>
        <v>19.5</v>
      </c>
      <c r="F250" s="54"/>
      <c r="G250" s="3">
        <f t="shared" si="19"/>
        <v>1678.5249999999996</v>
      </c>
      <c r="H250" s="5"/>
      <c r="I250" s="5"/>
    </row>
    <row r="251" spans="1:9" x14ac:dyDescent="0.25">
      <c r="A251" s="4">
        <f t="shared" si="16"/>
        <v>45176</v>
      </c>
      <c r="B251" s="3">
        <f t="shared" si="17"/>
        <v>1678.5249999999996</v>
      </c>
      <c r="C251" s="3">
        <f t="shared" si="15"/>
        <v>20.142299999999995</v>
      </c>
      <c r="D251" s="3">
        <f>IF(SUM($C$2:C251)-SUM($D$2:D250)&gt;=15,INT(SUM($C$2:C251)-SUM($D$2:D250)),"")</f>
        <v>20</v>
      </c>
      <c r="E251" s="52">
        <f t="shared" si="18"/>
        <v>19.5</v>
      </c>
      <c r="F251" s="54"/>
      <c r="G251" s="3">
        <f t="shared" si="19"/>
        <v>1698.0249999999996</v>
      </c>
      <c r="H251" s="5"/>
      <c r="I251" s="5"/>
    </row>
    <row r="252" spans="1:9" x14ac:dyDescent="0.25">
      <c r="A252" s="4">
        <f t="shared" si="16"/>
        <v>45177</v>
      </c>
      <c r="B252" s="3">
        <f t="shared" si="17"/>
        <v>1698.0249999999996</v>
      </c>
      <c r="C252" s="3">
        <f t="shared" si="15"/>
        <v>20.376299999999997</v>
      </c>
      <c r="D252" s="3">
        <f>IF(SUM($C$2:C252)-SUM($D$2:D251)&gt;=15,INT(SUM($C$2:C252)-SUM($D$2:D251)),"")</f>
        <v>21</v>
      </c>
      <c r="E252" s="52">
        <f t="shared" si="18"/>
        <v>20.474999999999998</v>
      </c>
      <c r="F252" s="54"/>
      <c r="G252" s="3">
        <f t="shared" si="19"/>
        <v>1718.4999999999995</v>
      </c>
      <c r="H252" s="5"/>
      <c r="I252" s="5"/>
    </row>
    <row r="253" spans="1:9" x14ac:dyDescent="0.25">
      <c r="A253" s="4">
        <f t="shared" si="16"/>
        <v>45178</v>
      </c>
      <c r="B253" s="3">
        <f t="shared" si="17"/>
        <v>1718.4999999999995</v>
      </c>
      <c r="C253" s="3">
        <f t="shared" si="15"/>
        <v>20.621999999999996</v>
      </c>
      <c r="D253" s="3">
        <f>IF(SUM($C$2:C253)-SUM($D$2:D252)&gt;=15,INT(SUM($C$2:C253)-SUM($D$2:D252)),"")</f>
        <v>20</v>
      </c>
      <c r="E253" s="52">
        <f t="shared" si="18"/>
        <v>19.5</v>
      </c>
      <c r="F253" s="54"/>
      <c r="G253" s="3">
        <f t="shared" si="19"/>
        <v>1737.9999999999995</v>
      </c>
      <c r="H253" s="5"/>
      <c r="I253" s="5"/>
    </row>
    <row r="254" spans="1:9" x14ac:dyDescent="0.25">
      <c r="A254" s="4">
        <f t="shared" si="16"/>
        <v>45179</v>
      </c>
      <c r="B254" s="3">
        <f t="shared" si="17"/>
        <v>1737.9999999999995</v>
      </c>
      <c r="C254" s="3">
        <f t="shared" si="15"/>
        <v>20.855999999999995</v>
      </c>
      <c r="D254" s="3">
        <f>IF(SUM($C$2:C254)-SUM($D$2:D253)&gt;=15,INT(SUM($C$2:C254)-SUM($D$2:D253)),"")</f>
        <v>21</v>
      </c>
      <c r="E254" s="52">
        <f t="shared" si="18"/>
        <v>20.474999999999998</v>
      </c>
      <c r="F254" s="54"/>
      <c r="G254" s="3">
        <f t="shared" si="19"/>
        <v>1758.4749999999995</v>
      </c>
      <c r="H254" s="5"/>
      <c r="I254" s="5"/>
    </row>
    <row r="255" spans="1:9" x14ac:dyDescent="0.25">
      <c r="A255" s="4">
        <f t="shared" si="16"/>
        <v>45180</v>
      </c>
      <c r="B255" s="3">
        <f t="shared" si="17"/>
        <v>1758.4749999999995</v>
      </c>
      <c r="C255" s="3">
        <f t="shared" si="15"/>
        <v>21.101699999999994</v>
      </c>
      <c r="D255" s="3">
        <f>IF(SUM($C$2:C255)-SUM($D$2:D254)&gt;=15,INT(SUM($C$2:C255)-SUM($D$2:D254)),"")</f>
        <v>21</v>
      </c>
      <c r="E255" s="52">
        <f t="shared" si="18"/>
        <v>20.474999999999998</v>
      </c>
      <c r="F255" s="54"/>
      <c r="G255" s="3">
        <f t="shared" si="19"/>
        <v>1778.9499999999994</v>
      </c>
      <c r="H255" s="5"/>
      <c r="I255" s="5"/>
    </row>
    <row r="256" spans="1:9" x14ac:dyDescent="0.25">
      <c r="A256" s="4">
        <f t="shared" si="16"/>
        <v>45181</v>
      </c>
      <c r="B256" s="3">
        <f t="shared" si="17"/>
        <v>1778.9499999999994</v>
      </c>
      <c r="C256" s="3">
        <f t="shared" si="15"/>
        <v>21.347399999999993</v>
      </c>
      <c r="D256" s="3">
        <f>IF(SUM($C$2:C256)-SUM($D$2:D255)&gt;=15,INT(SUM($C$2:C256)-SUM($D$2:D255)),"")</f>
        <v>21</v>
      </c>
      <c r="E256" s="52">
        <f t="shared" si="18"/>
        <v>20.474999999999998</v>
      </c>
      <c r="F256" s="54"/>
      <c r="G256" s="3">
        <f t="shared" si="19"/>
        <v>1799.4249999999993</v>
      </c>
      <c r="H256" s="5"/>
      <c r="I256" s="5"/>
    </row>
    <row r="257" spans="1:9" x14ac:dyDescent="0.25">
      <c r="A257" s="4">
        <f t="shared" si="16"/>
        <v>45182</v>
      </c>
      <c r="B257" s="3">
        <f t="shared" si="17"/>
        <v>1799.4249999999993</v>
      </c>
      <c r="C257" s="3">
        <f t="shared" si="15"/>
        <v>21.593099999999993</v>
      </c>
      <c r="D257" s="3">
        <f>IF(SUM($C$2:C257)-SUM($D$2:D256)&gt;=15,INT(SUM($C$2:C257)-SUM($D$2:D256)),"")</f>
        <v>22</v>
      </c>
      <c r="E257" s="52">
        <f t="shared" si="18"/>
        <v>21.45</v>
      </c>
      <c r="F257" s="54"/>
      <c r="G257" s="3">
        <f t="shared" si="19"/>
        <v>1820.8749999999993</v>
      </c>
      <c r="H257" s="5"/>
      <c r="I257" s="5"/>
    </row>
    <row r="258" spans="1:9" x14ac:dyDescent="0.25">
      <c r="A258" s="4">
        <f t="shared" si="16"/>
        <v>45183</v>
      </c>
      <c r="B258" s="3">
        <f t="shared" si="17"/>
        <v>1820.8749999999993</v>
      </c>
      <c r="C258" s="3">
        <f t="shared" si="15"/>
        <v>21.850499999999993</v>
      </c>
      <c r="D258" s="3">
        <f>IF(SUM($C$2:C258)-SUM($D$2:D257)&gt;=15,INT(SUM($C$2:C258)-SUM($D$2:D257)),"")</f>
        <v>22</v>
      </c>
      <c r="E258" s="52">
        <f t="shared" si="18"/>
        <v>21.45</v>
      </c>
      <c r="F258" s="54"/>
      <c r="G258" s="3">
        <f t="shared" si="19"/>
        <v>1842.3249999999994</v>
      </c>
      <c r="H258" s="5"/>
      <c r="I258" s="5"/>
    </row>
    <row r="259" spans="1:9" x14ac:dyDescent="0.25">
      <c r="A259" s="4">
        <f t="shared" si="16"/>
        <v>45184</v>
      </c>
      <c r="B259" s="3">
        <f t="shared" si="17"/>
        <v>1842.3249999999994</v>
      </c>
      <c r="C259" s="3">
        <f t="shared" ref="C259:C322" si="20">B259*$H$2</f>
        <v>22.107899999999994</v>
      </c>
      <c r="D259" s="3">
        <f>IF(SUM($C$2:C259)-SUM($D$2:D258)&gt;=15,INT(SUM($C$2:C259)-SUM($D$2:D258)),"")</f>
        <v>22</v>
      </c>
      <c r="E259" s="52">
        <f t="shared" si="18"/>
        <v>21.45</v>
      </c>
      <c r="F259" s="54"/>
      <c r="G259" s="3">
        <f t="shared" si="19"/>
        <v>1863.7749999999994</v>
      </c>
      <c r="H259" s="5"/>
      <c r="I259" s="5"/>
    </row>
    <row r="260" spans="1:9" x14ac:dyDescent="0.25">
      <c r="A260" s="4">
        <f t="shared" ref="A260:A323" si="21">A259+1</f>
        <v>45185</v>
      </c>
      <c r="B260" s="3">
        <f t="shared" ref="B260:B323" si="22">G259</f>
        <v>1863.7749999999994</v>
      </c>
      <c r="C260" s="3">
        <f t="shared" si="20"/>
        <v>22.365299999999994</v>
      </c>
      <c r="D260" s="3">
        <f>IF(SUM($C$2:C260)-SUM($D$2:D259)&gt;=15,INT(SUM($C$2:C260)-SUM($D$2:D259)),"")</f>
        <v>22</v>
      </c>
      <c r="E260" s="52">
        <f t="shared" ref="E260:E323" si="23">IF(D260="","",IF(D260&gt;=15,D260*(1-$I$2),""))</f>
        <v>21.45</v>
      </c>
      <c r="F260" s="54"/>
      <c r="G260" s="3">
        <f t="shared" ref="G260:G323" si="24">IF(AND(E260="",F260=""),G259,IF(E260="",G259+F260,IF(F260="",G259+E260,G259+E260+F260)))</f>
        <v>1885.2249999999995</v>
      </c>
      <c r="H260" s="5"/>
      <c r="I260" s="5"/>
    </row>
    <row r="261" spans="1:9" x14ac:dyDescent="0.25">
      <c r="A261" s="4">
        <f t="shared" si="21"/>
        <v>45186</v>
      </c>
      <c r="B261" s="3">
        <f t="shared" si="22"/>
        <v>1885.2249999999995</v>
      </c>
      <c r="C261" s="3">
        <f t="shared" si="20"/>
        <v>22.622699999999995</v>
      </c>
      <c r="D261" s="3">
        <f>IF(SUM($C$2:C261)-SUM($D$2:D260)&gt;=15,INT(SUM($C$2:C261)-SUM($D$2:D260)),"")</f>
        <v>23</v>
      </c>
      <c r="E261" s="52">
        <f t="shared" si="23"/>
        <v>22.425000000000001</v>
      </c>
      <c r="F261" s="54"/>
      <c r="G261" s="3">
        <f t="shared" si="24"/>
        <v>1907.6499999999994</v>
      </c>
      <c r="H261" s="5"/>
      <c r="I261" s="5"/>
    </row>
    <row r="262" spans="1:9" x14ac:dyDescent="0.25">
      <c r="A262" s="4">
        <f t="shared" si="21"/>
        <v>45187</v>
      </c>
      <c r="B262" s="3">
        <f t="shared" si="22"/>
        <v>1907.6499999999994</v>
      </c>
      <c r="C262" s="3">
        <f t="shared" si="20"/>
        <v>22.891799999999993</v>
      </c>
      <c r="D262" s="3">
        <f>IF(SUM($C$2:C262)-SUM($D$2:D261)&gt;=15,INT(SUM($C$2:C262)-SUM($D$2:D261)),"")</f>
        <v>23</v>
      </c>
      <c r="E262" s="52">
        <f t="shared" si="23"/>
        <v>22.425000000000001</v>
      </c>
      <c r="F262" s="54"/>
      <c r="G262" s="3">
        <f t="shared" si="24"/>
        <v>1930.0749999999994</v>
      </c>
      <c r="H262" s="5"/>
      <c r="I262" s="5"/>
    </row>
    <row r="263" spans="1:9" x14ac:dyDescent="0.25">
      <c r="A263" s="4">
        <f t="shared" si="21"/>
        <v>45188</v>
      </c>
      <c r="B263" s="3">
        <f t="shared" si="22"/>
        <v>1930.0749999999994</v>
      </c>
      <c r="C263" s="3">
        <f t="shared" si="20"/>
        <v>23.160899999999994</v>
      </c>
      <c r="D263" s="3">
        <f>IF(SUM($C$2:C263)-SUM($D$2:D262)&gt;=15,INT(SUM($C$2:C263)-SUM($D$2:D262)),"")</f>
        <v>23</v>
      </c>
      <c r="E263" s="52">
        <f t="shared" si="23"/>
        <v>22.425000000000001</v>
      </c>
      <c r="F263" s="54"/>
      <c r="G263" s="3">
        <f t="shared" si="24"/>
        <v>1952.4999999999993</v>
      </c>
      <c r="H263" s="5"/>
      <c r="I263" s="5"/>
    </row>
    <row r="264" spans="1:9" x14ac:dyDescent="0.25">
      <c r="A264" s="4">
        <f t="shared" si="21"/>
        <v>45189</v>
      </c>
      <c r="B264" s="3">
        <f t="shared" si="22"/>
        <v>1952.4999999999993</v>
      </c>
      <c r="C264" s="3">
        <f t="shared" si="20"/>
        <v>23.429999999999993</v>
      </c>
      <c r="D264" s="3">
        <f>IF(SUM($C$2:C264)-SUM($D$2:D263)&gt;=15,INT(SUM($C$2:C264)-SUM($D$2:D263)),"")</f>
        <v>24</v>
      </c>
      <c r="E264" s="52">
        <f t="shared" si="23"/>
        <v>23.4</v>
      </c>
      <c r="F264" s="54"/>
      <c r="G264" s="3">
        <f t="shared" si="24"/>
        <v>1975.8999999999994</v>
      </c>
      <c r="H264" s="5"/>
      <c r="I264" s="5"/>
    </row>
    <row r="265" spans="1:9" x14ac:dyDescent="0.25">
      <c r="A265" s="4">
        <f t="shared" si="21"/>
        <v>45190</v>
      </c>
      <c r="B265" s="3">
        <f t="shared" si="22"/>
        <v>1975.8999999999994</v>
      </c>
      <c r="C265" s="3">
        <f t="shared" si="20"/>
        <v>23.710799999999992</v>
      </c>
      <c r="D265" s="3">
        <f>IF(SUM($C$2:C265)-SUM($D$2:D264)&gt;=15,INT(SUM($C$2:C265)-SUM($D$2:D264)),"")</f>
        <v>23</v>
      </c>
      <c r="E265" s="52">
        <f t="shared" si="23"/>
        <v>22.425000000000001</v>
      </c>
      <c r="F265" s="54"/>
      <c r="G265" s="3">
        <f t="shared" si="24"/>
        <v>1998.3249999999994</v>
      </c>
      <c r="H265" s="5"/>
      <c r="I265" s="5"/>
    </row>
    <row r="266" spans="1:9" x14ac:dyDescent="0.25">
      <c r="A266" s="4">
        <f t="shared" si="21"/>
        <v>45191</v>
      </c>
      <c r="B266" s="3">
        <f t="shared" si="22"/>
        <v>1998.3249999999994</v>
      </c>
      <c r="C266" s="3">
        <f t="shared" si="20"/>
        <v>23.979899999999994</v>
      </c>
      <c r="D266" s="3">
        <f>IF(SUM($C$2:C266)-SUM($D$2:D265)&gt;=15,INT(SUM($C$2:C266)-SUM($D$2:D265)),"")</f>
        <v>24</v>
      </c>
      <c r="E266" s="52">
        <f t="shared" si="23"/>
        <v>23.4</v>
      </c>
      <c r="F266" s="54"/>
      <c r="G266" s="3">
        <f t="shared" si="24"/>
        <v>2021.7249999999995</v>
      </c>
      <c r="H266" s="5"/>
      <c r="I266" s="5"/>
    </row>
    <row r="267" spans="1:9" x14ac:dyDescent="0.25">
      <c r="A267" s="4">
        <f t="shared" si="21"/>
        <v>45192</v>
      </c>
      <c r="B267" s="3">
        <f t="shared" si="22"/>
        <v>2021.7249999999995</v>
      </c>
      <c r="C267" s="3">
        <f t="shared" si="20"/>
        <v>24.260699999999993</v>
      </c>
      <c r="D267" s="3">
        <f>IF(SUM($C$2:C267)-SUM($D$2:D266)&gt;=15,INT(SUM($C$2:C267)-SUM($D$2:D266)),"")</f>
        <v>24</v>
      </c>
      <c r="E267" s="52">
        <f t="shared" si="23"/>
        <v>23.4</v>
      </c>
      <c r="F267" s="54"/>
      <c r="G267" s="3">
        <f t="shared" si="24"/>
        <v>2045.1249999999995</v>
      </c>
      <c r="H267" s="5"/>
      <c r="I267" s="5"/>
    </row>
    <row r="268" spans="1:9" x14ac:dyDescent="0.25">
      <c r="A268" s="4">
        <f t="shared" si="21"/>
        <v>45193</v>
      </c>
      <c r="B268" s="3">
        <f t="shared" si="22"/>
        <v>2045.1249999999995</v>
      </c>
      <c r="C268" s="3">
        <f t="shared" si="20"/>
        <v>24.541499999999996</v>
      </c>
      <c r="D268" s="3">
        <f>IF(SUM($C$2:C268)-SUM($D$2:D267)&gt;=15,INT(SUM($C$2:C268)-SUM($D$2:D267)),"")</f>
        <v>25</v>
      </c>
      <c r="E268" s="52">
        <f t="shared" si="23"/>
        <v>24.375</v>
      </c>
      <c r="F268" s="54"/>
      <c r="G268" s="3">
        <f t="shared" si="24"/>
        <v>2069.4999999999995</v>
      </c>
      <c r="H268" s="5"/>
      <c r="I268" s="5"/>
    </row>
    <row r="269" spans="1:9" x14ac:dyDescent="0.25">
      <c r="A269" s="4">
        <f t="shared" si="21"/>
        <v>45194</v>
      </c>
      <c r="B269" s="3">
        <f t="shared" si="22"/>
        <v>2069.4999999999995</v>
      </c>
      <c r="C269" s="3">
        <f t="shared" si="20"/>
        <v>24.833999999999996</v>
      </c>
      <c r="D269" s="3">
        <f>IF(SUM($C$2:C269)-SUM($D$2:D268)&gt;=15,INT(SUM($C$2:C269)-SUM($D$2:D268)),"")</f>
        <v>25</v>
      </c>
      <c r="E269" s="52">
        <f t="shared" si="23"/>
        <v>24.375</v>
      </c>
      <c r="F269" s="54"/>
      <c r="G269" s="3">
        <f t="shared" si="24"/>
        <v>2093.8749999999995</v>
      </c>
      <c r="H269" s="5"/>
      <c r="I269" s="5"/>
    </row>
    <row r="270" spans="1:9" x14ac:dyDescent="0.25">
      <c r="A270" s="4">
        <f t="shared" si="21"/>
        <v>45195</v>
      </c>
      <c r="B270" s="3">
        <f t="shared" si="22"/>
        <v>2093.8749999999995</v>
      </c>
      <c r="C270" s="3">
        <f t="shared" si="20"/>
        <v>25.126499999999997</v>
      </c>
      <c r="D270" s="3">
        <f>IF(SUM($C$2:C270)-SUM($D$2:D269)&gt;=15,INT(SUM($C$2:C270)-SUM($D$2:D269)),"")</f>
        <v>25</v>
      </c>
      <c r="E270" s="52">
        <f t="shared" si="23"/>
        <v>24.375</v>
      </c>
      <c r="F270" s="54"/>
      <c r="G270" s="3">
        <f t="shared" si="24"/>
        <v>2118.2499999999995</v>
      </c>
      <c r="H270" s="5"/>
      <c r="I270" s="5"/>
    </row>
    <row r="271" spans="1:9" x14ac:dyDescent="0.25">
      <c r="A271" s="4">
        <f t="shared" si="21"/>
        <v>45196</v>
      </c>
      <c r="B271" s="3">
        <f t="shared" si="22"/>
        <v>2118.2499999999995</v>
      </c>
      <c r="C271" s="3">
        <f t="shared" si="20"/>
        <v>25.418999999999993</v>
      </c>
      <c r="D271" s="3">
        <f>IF(SUM($C$2:C271)-SUM($D$2:D270)&gt;=15,INT(SUM($C$2:C271)-SUM($D$2:D270)),"")</f>
        <v>25</v>
      </c>
      <c r="E271" s="52">
        <f t="shared" si="23"/>
        <v>24.375</v>
      </c>
      <c r="F271" s="54"/>
      <c r="G271" s="3">
        <f t="shared" si="24"/>
        <v>2142.6249999999995</v>
      </c>
      <c r="H271" s="5"/>
      <c r="I271" s="5"/>
    </row>
    <row r="272" spans="1:9" x14ac:dyDescent="0.25">
      <c r="A272" s="4">
        <f t="shared" si="21"/>
        <v>45197</v>
      </c>
      <c r="B272" s="3">
        <f t="shared" si="22"/>
        <v>2142.6249999999995</v>
      </c>
      <c r="C272" s="3">
        <f t="shared" si="20"/>
        <v>25.711499999999994</v>
      </c>
      <c r="D272" s="3">
        <f>IF(SUM($C$2:C272)-SUM($D$2:D271)&gt;=15,INT(SUM($C$2:C272)-SUM($D$2:D271)),"")</f>
        <v>26</v>
      </c>
      <c r="E272" s="52">
        <f t="shared" si="23"/>
        <v>25.349999999999998</v>
      </c>
      <c r="F272" s="54"/>
      <c r="G272" s="3">
        <f t="shared" si="24"/>
        <v>2167.9749999999995</v>
      </c>
      <c r="H272" s="5"/>
      <c r="I272" s="5"/>
    </row>
    <row r="273" spans="1:9" x14ac:dyDescent="0.25">
      <c r="A273" s="4">
        <f t="shared" si="21"/>
        <v>45198</v>
      </c>
      <c r="B273" s="3">
        <f t="shared" si="22"/>
        <v>2167.9749999999995</v>
      </c>
      <c r="C273" s="3">
        <f t="shared" si="20"/>
        <v>26.015699999999995</v>
      </c>
      <c r="D273" s="3">
        <f>IF(SUM($C$2:C273)-SUM($D$2:D272)&gt;=15,INT(SUM($C$2:C273)-SUM($D$2:D272)),"")</f>
        <v>26</v>
      </c>
      <c r="E273" s="52">
        <f t="shared" si="23"/>
        <v>25.349999999999998</v>
      </c>
      <c r="F273" s="54"/>
      <c r="G273" s="3">
        <f t="shared" si="24"/>
        <v>2193.3249999999994</v>
      </c>
      <c r="H273" s="5"/>
      <c r="I273" s="5"/>
    </row>
    <row r="274" spans="1:9" x14ac:dyDescent="0.25">
      <c r="A274" s="4">
        <f t="shared" si="21"/>
        <v>45199</v>
      </c>
      <c r="B274" s="3">
        <f t="shared" si="22"/>
        <v>2193.3249999999994</v>
      </c>
      <c r="C274" s="3">
        <f t="shared" si="20"/>
        <v>26.319899999999993</v>
      </c>
      <c r="D274" s="3">
        <f>IF(SUM($C$2:C274)-SUM($D$2:D273)&gt;=15,INT(SUM($C$2:C274)-SUM($D$2:D273)),"")</f>
        <v>26</v>
      </c>
      <c r="E274" s="52">
        <f t="shared" si="23"/>
        <v>25.349999999999998</v>
      </c>
      <c r="F274" s="54"/>
      <c r="G274" s="3">
        <f t="shared" si="24"/>
        <v>2218.6749999999993</v>
      </c>
      <c r="H274" s="5"/>
      <c r="I274" s="5"/>
    </row>
    <row r="275" spans="1:9" x14ac:dyDescent="0.25">
      <c r="A275" s="4">
        <f t="shared" si="21"/>
        <v>45200</v>
      </c>
      <c r="B275" s="3">
        <f t="shared" si="22"/>
        <v>2218.6749999999993</v>
      </c>
      <c r="C275" s="3">
        <f t="shared" si="20"/>
        <v>26.624099999999991</v>
      </c>
      <c r="D275" s="3">
        <f>IF(SUM($C$2:C275)-SUM($D$2:D274)&gt;=15,INT(SUM($C$2:C275)-SUM($D$2:D274)),"")</f>
        <v>27</v>
      </c>
      <c r="E275" s="52">
        <f t="shared" si="23"/>
        <v>26.324999999999999</v>
      </c>
      <c r="F275" s="54"/>
      <c r="G275" s="3">
        <f t="shared" si="24"/>
        <v>2244.9999999999991</v>
      </c>
      <c r="H275" s="5"/>
      <c r="I275" s="5"/>
    </row>
    <row r="276" spans="1:9" x14ac:dyDescent="0.25">
      <c r="A276" s="4">
        <f t="shared" si="21"/>
        <v>45201</v>
      </c>
      <c r="B276" s="3">
        <f t="shared" si="22"/>
        <v>2244.9999999999991</v>
      </c>
      <c r="C276" s="3">
        <f t="shared" si="20"/>
        <v>26.939999999999991</v>
      </c>
      <c r="D276" s="3">
        <f>IF(SUM($C$2:C276)-SUM($D$2:D275)&gt;=15,INT(SUM($C$2:C276)-SUM($D$2:D275)),"")</f>
        <v>27</v>
      </c>
      <c r="E276" s="52">
        <f t="shared" si="23"/>
        <v>26.324999999999999</v>
      </c>
      <c r="F276" s="54"/>
      <c r="G276" s="3">
        <f t="shared" si="24"/>
        <v>2271.3249999999989</v>
      </c>
      <c r="H276" s="5"/>
      <c r="I276" s="5"/>
    </row>
    <row r="277" spans="1:9" x14ac:dyDescent="0.25">
      <c r="A277" s="4">
        <f t="shared" si="21"/>
        <v>45202</v>
      </c>
      <c r="B277" s="3">
        <f t="shared" si="22"/>
        <v>2271.3249999999989</v>
      </c>
      <c r="C277" s="3">
        <f t="shared" si="20"/>
        <v>27.255899999999986</v>
      </c>
      <c r="D277" s="3">
        <f>IF(SUM($C$2:C277)-SUM($D$2:D276)&gt;=15,INT(SUM($C$2:C277)-SUM($D$2:D276)),"")</f>
        <v>27</v>
      </c>
      <c r="E277" s="52">
        <f t="shared" si="23"/>
        <v>26.324999999999999</v>
      </c>
      <c r="F277" s="54"/>
      <c r="G277" s="3">
        <f t="shared" si="24"/>
        <v>2297.6499999999987</v>
      </c>
      <c r="H277" s="5"/>
      <c r="I277" s="5"/>
    </row>
    <row r="278" spans="1:9" x14ac:dyDescent="0.25">
      <c r="A278" s="4">
        <f t="shared" si="21"/>
        <v>45203</v>
      </c>
      <c r="B278" s="3">
        <f t="shared" si="22"/>
        <v>2297.6499999999987</v>
      </c>
      <c r="C278" s="3">
        <f t="shared" si="20"/>
        <v>27.571799999999985</v>
      </c>
      <c r="D278" s="3">
        <f>IF(SUM($C$2:C278)-SUM($D$2:D277)&gt;=15,INT(SUM($C$2:C278)-SUM($D$2:D277)),"")</f>
        <v>28</v>
      </c>
      <c r="E278" s="52">
        <f t="shared" si="23"/>
        <v>27.3</v>
      </c>
      <c r="F278" s="54"/>
      <c r="G278" s="3">
        <f t="shared" si="24"/>
        <v>2324.9499999999989</v>
      </c>
      <c r="H278" s="5"/>
      <c r="I278" s="5"/>
    </row>
    <row r="279" spans="1:9" x14ac:dyDescent="0.25">
      <c r="A279" s="4">
        <f t="shared" si="21"/>
        <v>45204</v>
      </c>
      <c r="B279" s="3">
        <f t="shared" si="22"/>
        <v>2324.9499999999989</v>
      </c>
      <c r="C279" s="3">
        <f t="shared" si="20"/>
        <v>27.899399999999986</v>
      </c>
      <c r="D279" s="3">
        <f>IF(SUM($C$2:C279)-SUM($D$2:D278)&gt;=15,INT(SUM($C$2:C279)-SUM($D$2:D278)),"")</f>
        <v>28</v>
      </c>
      <c r="E279" s="52">
        <f t="shared" si="23"/>
        <v>27.3</v>
      </c>
      <c r="F279" s="54"/>
      <c r="G279" s="3">
        <f t="shared" si="24"/>
        <v>2352.2499999999991</v>
      </c>
      <c r="H279" s="5"/>
      <c r="I279" s="5"/>
    </row>
    <row r="280" spans="1:9" x14ac:dyDescent="0.25">
      <c r="A280" s="4">
        <f t="shared" si="21"/>
        <v>45205</v>
      </c>
      <c r="B280" s="3">
        <f t="shared" si="22"/>
        <v>2352.2499999999991</v>
      </c>
      <c r="C280" s="3">
        <f t="shared" si="20"/>
        <v>28.22699999999999</v>
      </c>
      <c r="D280" s="3">
        <f>IF(SUM($C$2:C280)-SUM($D$2:D279)&gt;=15,INT(SUM($C$2:C280)-SUM($D$2:D279)),"")</f>
        <v>28</v>
      </c>
      <c r="E280" s="52">
        <f t="shared" si="23"/>
        <v>27.3</v>
      </c>
      <c r="F280" s="54"/>
      <c r="G280" s="3">
        <f t="shared" si="24"/>
        <v>2379.5499999999993</v>
      </c>
      <c r="H280" s="5"/>
      <c r="I280" s="5"/>
    </row>
    <row r="281" spans="1:9" x14ac:dyDescent="0.25">
      <c r="A281" s="4">
        <f t="shared" si="21"/>
        <v>45206</v>
      </c>
      <c r="B281" s="3">
        <f t="shared" si="22"/>
        <v>2379.5499999999993</v>
      </c>
      <c r="C281" s="3">
        <f t="shared" si="20"/>
        <v>28.554599999999994</v>
      </c>
      <c r="D281" s="3">
        <f>IF(SUM($C$2:C281)-SUM($D$2:D280)&gt;=15,INT(SUM($C$2:C281)-SUM($D$2:D280)),"")</f>
        <v>28</v>
      </c>
      <c r="E281" s="52">
        <f t="shared" si="23"/>
        <v>27.3</v>
      </c>
      <c r="F281" s="54"/>
      <c r="G281" s="3">
        <f t="shared" si="24"/>
        <v>2406.8499999999995</v>
      </c>
      <c r="H281" s="5"/>
      <c r="I281" s="5"/>
    </row>
    <row r="282" spans="1:9" x14ac:dyDescent="0.25">
      <c r="A282" s="4">
        <f t="shared" si="21"/>
        <v>45207</v>
      </c>
      <c r="B282" s="3">
        <f t="shared" si="22"/>
        <v>2406.8499999999995</v>
      </c>
      <c r="C282" s="3">
        <f t="shared" si="20"/>
        <v>28.882199999999994</v>
      </c>
      <c r="D282" s="3">
        <f>IF(SUM($C$2:C282)-SUM($D$2:D281)&gt;=15,INT(SUM($C$2:C282)-SUM($D$2:D281)),"")</f>
        <v>29</v>
      </c>
      <c r="E282" s="52">
        <f t="shared" si="23"/>
        <v>28.274999999999999</v>
      </c>
      <c r="F282" s="54"/>
      <c r="G282" s="3">
        <f t="shared" si="24"/>
        <v>2435.1249999999995</v>
      </c>
      <c r="H282" s="5"/>
      <c r="I282" s="5"/>
    </row>
    <row r="283" spans="1:9" x14ac:dyDescent="0.25">
      <c r="A283" s="4">
        <f t="shared" si="21"/>
        <v>45208</v>
      </c>
      <c r="B283" s="3">
        <f t="shared" si="22"/>
        <v>2435.1249999999995</v>
      </c>
      <c r="C283" s="3">
        <f t="shared" si="20"/>
        <v>29.221499999999995</v>
      </c>
      <c r="D283" s="3">
        <f>IF(SUM($C$2:C283)-SUM($D$2:D282)&gt;=15,INT(SUM($C$2:C283)-SUM($D$2:D282)),"")</f>
        <v>30</v>
      </c>
      <c r="E283" s="52">
        <f t="shared" si="23"/>
        <v>29.25</v>
      </c>
      <c r="F283" s="54"/>
      <c r="G283" s="3">
        <f t="shared" si="24"/>
        <v>2464.3749999999995</v>
      </c>
      <c r="H283" s="5"/>
      <c r="I283" s="5"/>
    </row>
    <row r="284" spans="1:9" x14ac:dyDescent="0.25">
      <c r="A284" s="4">
        <f t="shared" si="21"/>
        <v>45209</v>
      </c>
      <c r="B284" s="3">
        <f t="shared" si="22"/>
        <v>2464.3749999999995</v>
      </c>
      <c r="C284" s="3">
        <f t="shared" si="20"/>
        <v>29.572499999999994</v>
      </c>
      <c r="D284" s="3">
        <f>IF(SUM($C$2:C284)-SUM($D$2:D283)&gt;=15,INT(SUM($C$2:C284)-SUM($D$2:D283)),"")</f>
        <v>29</v>
      </c>
      <c r="E284" s="52">
        <f t="shared" si="23"/>
        <v>28.274999999999999</v>
      </c>
      <c r="F284" s="54"/>
      <c r="G284" s="3">
        <f t="shared" si="24"/>
        <v>2492.6499999999996</v>
      </c>
      <c r="H284" s="5"/>
      <c r="I284" s="5"/>
    </row>
    <row r="285" spans="1:9" x14ac:dyDescent="0.25">
      <c r="A285" s="4">
        <f t="shared" si="21"/>
        <v>45210</v>
      </c>
      <c r="B285" s="3">
        <f t="shared" si="22"/>
        <v>2492.6499999999996</v>
      </c>
      <c r="C285" s="3">
        <f t="shared" si="20"/>
        <v>29.911799999999996</v>
      </c>
      <c r="D285" s="3">
        <f>IF(SUM($C$2:C285)-SUM($D$2:D284)&gt;=15,INT(SUM($C$2:C285)-SUM($D$2:D284)),"")</f>
        <v>30</v>
      </c>
      <c r="E285" s="52">
        <f t="shared" si="23"/>
        <v>29.25</v>
      </c>
      <c r="F285" s="54"/>
      <c r="G285" s="3">
        <f t="shared" si="24"/>
        <v>2521.8999999999996</v>
      </c>
      <c r="H285" s="5"/>
      <c r="I285" s="5"/>
    </row>
    <row r="286" spans="1:9" x14ac:dyDescent="0.25">
      <c r="A286" s="4">
        <f t="shared" si="21"/>
        <v>45211</v>
      </c>
      <c r="B286" s="3">
        <f t="shared" si="22"/>
        <v>2521.8999999999996</v>
      </c>
      <c r="C286" s="3">
        <f t="shared" si="20"/>
        <v>30.262799999999995</v>
      </c>
      <c r="D286" s="3">
        <f>IF(SUM($C$2:C286)-SUM($D$2:D285)&gt;=15,INT(SUM($C$2:C286)-SUM($D$2:D285)),"")</f>
        <v>30</v>
      </c>
      <c r="E286" s="52">
        <f t="shared" si="23"/>
        <v>29.25</v>
      </c>
      <c r="F286" s="54"/>
      <c r="G286" s="3">
        <f t="shared" si="24"/>
        <v>2551.1499999999996</v>
      </c>
      <c r="H286" s="5"/>
      <c r="I286" s="5"/>
    </row>
    <row r="287" spans="1:9" x14ac:dyDescent="0.25">
      <c r="A287" s="4">
        <f t="shared" si="21"/>
        <v>45212</v>
      </c>
      <c r="B287" s="3">
        <f t="shared" si="22"/>
        <v>2551.1499999999996</v>
      </c>
      <c r="C287" s="3">
        <f t="shared" si="20"/>
        <v>30.613799999999998</v>
      </c>
      <c r="D287" s="3">
        <f>IF(SUM($C$2:C287)-SUM($D$2:D286)&gt;=15,INT(SUM($C$2:C287)-SUM($D$2:D286)),"")</f>
        <v>31</v>
      </c>
      <c r="E287" s="52">
        <f t="shared" si="23"/>
        <v>30.224999999999998</v>
      </c>
      <c r="F287" s="54"/>
      <c r="G287" s="3">
        <f t="shared" si="24"/>
        <v>2581.3749999999995</v>
      </c>
      <c r="H287" s="5"/>
      <c r="I287" s="5"/>
    </row>
    <row r="288" spans="1:9" x14ac:dyDescent="0.25">
      <c r="A288" s="4">
        <f t="shared" si="21"/>
        <v>45213</v>
      </c>
      <c r="B288" s="3">
        <f t="shared" si="22"/>
        <v>2581.3749999999995</v>
      </c>
      <c r="C288" s="3">
        <f t="shared" si="20"/>
        <v>30.976499999999994</v>
      </c>
      <c r="D288" s="3">
        <f>IF(SUM($C$2:C288)-SUM($D$2:D287)&gt;=15,INT(SUM($C$2:C288)-SUM($D$2:D287)),"")</f>
        <v>31</v>
      </c>
      <c r="E288" s="52">
        <f t="shared" si="23"/>
        <v>30.224999999999998</v>
      </c>
      <c r="F288" s="54"/>
      <c r="G288" s="3">
        <f t="shared" si="24"/>
        <v>2611.5999999999995</v>
      </c>
      <c r="H288" s="5"/>
      <c r="I288" s="5"/>
    </row>
    <row r="289" spans="1:9" x14ac:dyDescent="0.25">
      <c r="A289" s="4">
        <f t="shared" si="21"/>
        <v>45214</v>
      </c>
      <c r="B289" s="3">
        <f t="shared" si="22"/>
        <v>2611.5999999999995</v>
      </c>
      <c r="C289" s="3">
        <f t="shared" si="20"/>
        <v>31.339199999999995</v>
      </c>
      <c r="D289" s="3">
        <f>IF(SUM($C$2:C289)-SUM($D$2:D288)&gt;=15,INT(SUM($C$2:C289)-SUM($D$2:D288)),"")</f>
        <v>31</v>
      </c>
      <c r="E289" s="52">
        <f t="shared" si="23"/>
        <v>30.224999999999998</v>
      </c>
      <c r="F289" s="54"/>
      <c r="G289" s="3">
        <f t="shared" si="24"/>
        <v>2641.8249999999994</v>
      </c>
      <c r="H289" s="5"/>
      <c r="I289" s="5"/>
    </row>
    <row r="290" spans="1:9" x14ac:dyDescent="0.25">
      <c r="A290" s="4">
        <f t="shared" si="21"/>
        <v>45215</v>
      </c>
      <c r="B290" s="3">
        <f t="shared" si="22"/>
        <v>2641.8249999999994</v>
      </c>
      <c r="C290" s="3">
        <f t="shared" si="20"/>
        <v>31.701899999999991</v>
      </c>
      <c r="D290" s="3">
        <f>IF(SUM($C$2:C290)-SUM($D$2:D289)&gt;=15,INT(SUM($C$2:C290)-SUM($D$2:D289)),"")</f>
        <v>32</v>
      </c>
      <c r="E290" s="52">
        <f t="shared" si="23"/>
        <v>31.2</v>
      </c>
      <c r="F290" s="54"/>
      <c r="G290" s="3">
        <f t="shared" si="24"/>
        <v>2673.0249999999992</v>
      </c>
      <c r="H290" s="5"/>
      <c r="I290" s="5"/>
    </row>
    <row r="291" spans="1:9" x14ac:dyDescent="0.25">
      <c r="A291" s="4">
        <f t="shared" si="21"/>
        <v>45216</v>
      </c>
      <c r="B291" s="3">
        <f t="shared" si="22"/>
        <v>2673.0249999999992</v>
      </c>
      <c r="C291" s="3">
        <f t="shared" si="20"/>
        <v>32.076299999999989</v>
      </c>
      <c r="D291" s="3">
        <f>IF(SUM($C$2:C291)-SUM($D$2:D290)&gt;=15,INT(SUM($C$2:C291)-SUM($D$2:D290)),"")</f>
        <v>32</v>
      </c>
      <c r="E291" s="52">
        <f t="shared" si="23"/>
        <v>31.2</v>
      </c>
      <c r="F291" s="54"/>
      <c r="G291" s="3">
        <f t="shared" si="24"/>
        <v>2704.224999999999</v>
      </c>
      <c r="H291" s="5"/>
      <c r="I291" s="5"/>
    </row>
    <row r="292" spans="1:9" x14ac:dyDescent="0.25">
      <c r="A292" s="4">
        <f t="shared" si="21"/>
        <v>45217</v>
      </c>
      <c r="B292" s="3">
        <f t="shared" si="22"/>
        <v>2704.224999999999</v>
      </c>
      <c r="C292" s="3">
        <f t="shared" si="20"/>
        <v>32.450699999999991</v>
      </c>
      <c r="D292" s="3">
        <f>IF(SUM($C$2:C292)-SUM($D$2:D291)&gt;=15,INT(SUM($C$2:C292)-SUM($D$2:D291)),"")</f>
        <v>33</v>
      </c>
      <c r="E292" s="52">
        <f t="shared" si="23"/>
        <v>32.174999999999997</v>
      </c>
      <c r="F292" s="54"/>
      <c r="G292" s="3">
        <f t="shared" si="24"/>
        <v>2736.3999999999992</v>
      </c>
      <c r="H292" s="5"/>
      <c r="I292" s="5"/>
    </row>
    <row r="293" spans="1:9" x14ac:dyDescent="0.25">
      <c r="A293" s="4">
        <f t="shared" si="21"/>
        <v>45218</v>
      </c>
      <c r="B293" s="3">
        <f t="shared" si="22"/>
        <v>2736.3999999999992</v>
      </c>
      <c r="C293" s="3">
        <f t="shared" si="20"/>
        <v>32.83679999999999</v>
      </c>
      <c r="D293" s="3">
        <f>IF(SUM($C$2:C293)-SUM($D$2:D292)&gt;=15,INT(SUM($C$2:C293)-SUM($D$2:D292)),"")</f>
        <v>32</v>
      </c>
      <c r="E293" s="52">
        <f t="shared" si="23"/>
        <v>31.2</v>
      </c>
      <c r="F293" s="54"/>
      <c r="G293" s="3">
        <f t="shared" si="24"/>
        <v>2767.599999999999</v>
      </c>
      <c r="H293" s="5"/>
      <c r="I293" s="5"/>
    </row>
    <row r="294" spans="1:9" x14ac:dyDescent="0.25">
      <c r="A294" s="4">
        <f t="shared" si="21"/>
        <v>45219</v>
      </c>
      <c r="B294" s="3">
        <f t="shared" si="22"/>
        <v>2767.599999999999</v>
      </c>
      <c r="C294" s="3">
        <f t="shared" si="20"/>
        <v>33.211199999999991</v>
      </c>
      <c r="D294" s="3">
        <f>IF(SUM($C$2:C294)-SUM($D$2:D293)&gt;=15,INT(SUM($C$2:C294)-SUM($D$2:D293)),"")</f>
        <v>34</v>
      </c>
      <c r="E294" s="52">
        <f t="shared" si="23"/>
        <v>33.15</v>
      </c>
      <c r="F294" s="54"/>
      <c r="G294" s="3">
        <f t="shared" si="24"/>
        <v>2800.7499999999991</v>
      </c>
      <c r="H294" s="5"/>
      <c r="I294" s="5"/>
    </row>
    <row r="295" spans="1:9" x14ac:dyDescent="0.25">
      <c r="A295" s="4">
        <f t="shared" si="21"/>
        <v>45220</v>
      </c>
      <c r="B295" s="3">
        <f t="shared" si="22"/>
        <v>2800.7499999999991</v>
      </c>
      <c r="C295" s="3">
        <f t="shared" si="20"/>
        <v>33.608999999999988</v>
      </c>
      <c r="D295" s="3">
        <f>IF(SUM($C$2:C295)-SUM($D$2:D294)&gt;=15,INT(SUM($C$2:C295)-SUM($D$2:D294)),"")</f>
        <v>33</v>
      </c>
      <c r="E295" s="52">
        <f t="shared" si="23"/>
        <v>32.174999999999997</v>
      </c>
      <c r="F295" s="54"/>
      <c r="G295" s="3">
        <f t="shared" si="24"/>
        <v>2832.9249999999993</v>
      </c>
      <c r="H295" s="5"/>
      <c r="I295" s="5"/>
    </row>
    <row r="296" spans="1:9" x14ac:dyDescent="0.25">
      <c r="A296" s="4">
        <f t="shared" si="21"/>
        <v>45221</v>
      </c>
      <c r="B296" s="3">
        <f t="shared" si="22"/>
        <v>2832.9249999999993</v>
      </c>
      <c r="C296" s="3">
        <f t="shared" si="20"/>
        <v>33.995099999999994</v>
      </c>
      <c r="D296" s="3">
        <f>IF(SUM($C$2:C296)-SUM($D$2:D295)&gt;=15,INT(SUM($C$2:C296)-SUM($D$2:D295)),"")</f>
        <v>34</v>
      </c>
      <c r="E296" s="52">
        <f t="shared" si="23"/>
        <v>33.15</v>
      </c>
      <c r="F296" s="54"/>
      <c r="G296" s="3">
        <f t="shared" si="24"/>
        <v>2866.0749999999994</v>
      </c>
      <c r="H296" s="5"/>
      <c r="I296" s="5"/>
    </row>
    <row r="297" spans="1:9" x14ac:dyDescent="0.25">
      <c r="A297" s="4">
        <f t="shared" si="21"/>
        <v>45222</v>
      </c>
      <c r="B297" s="3">
        <f t="shared" si="22"/>
        <v>2866.0749999999994</v>
      </c>
      <c r="C297" s="3">
        <f t="shared" si="20"/>
        <v>34.39289999999999</v>
      </c>
      <c r="D297" s="3">
        <f>IF(SUM($C$2:C297)-SUM($D$2:D296)&gt;=15,INT(SUM($C$2:C297)-SUM($D$2:D296)),"")</f>
        <v>35</v>
      </c>
      <c r="E297" s="52">
        <f t="shared" si="23"/>
        <v>34.125</v>
      </c>
      <c r="F297" s="54"/>
      <c r="G297" s="3">
        <f t="shared" si="24"/>
        <v>2900.1999999999994</v>
      </c>
      <c r="H297" s="5"/>
      <c r="I297" s="5"/>
    </row>
    <row r="298" spans="1:9" x14ac:dyDescent="0.25">
      <c r="A298" s="4">
        <f t="shared" si="21"/>
        <v>45223</v>
      </c>
      <c r="B298" s="3">
        <f t="shared" si="22"/>
        <v>2900.1999999999994</v>
      </c>
      <c r="C298" s="3">
        <f t="shared" si="20"/>
        <v>34.802399999999992</v>
      </c>
      <c r="D298" s="3">
        <f>IF(SUM($C$2:C298)-SUM($D$2:D297)&gt;=15,INT(SUM($C$2:C298)-SUM($D$2:D297)),"")</f>
        <v>34</v>
      </c>
      <c r="E298" s="52">
        <f t="shared" si="23"/>
        <v>33.15</v>
      </c>
      <c r="F298" s="54"/>
      <c r="G298" s="3">
        <f t="shared" si="24"/>
        <v>2933.3499999999995</v>
      </c>
      <c r="H298" s="5"/>
      <c r="I298" s="5"/>
    </row>
    <row r="299" spans="1:9" x14ac:dyDescent="0.25">
      <c r="A299" s="4">
        <f t="shared" si="21"/>
        <v>45224</v>
      </c>
      <c r="B299" s="3">
        <f t="shared" si="22"/>
        <v>2933.3499999999995</v>
      </c>
      <c r="C299" s="3">
        <f t="shared" si="20"/>
        <v>35.200199999999995</v>
      </c>
      <c r="D299" s="3">
        <f>IF(SUM($C$2:C299)-SUM($D$2:D298)&gt;=15,INT(SUM($C$2:C299)-SUM($D$2:D298)),"")</f>
        <v>36</v>
      </c>
      <c r="E299" s="52">
        <f t="shared" si="23"/>
        <v>35.1</v>
      </c>
      <c r="F299" s="54"/>
      <c r="G299" s="3">
        <f t="shared" si="24"/>
        <v>2968.4499999999994</v>
      </c>
      <c r="H299" s="5"/>
      <c r="I299" s="5"/>
    </row>
    <row r="300" spans="1:9" x14ac:dyDescent="0.25">
      <c r="A300" s="4">
        <f t="shared" si="21"/>
        <v>45225</v>
      </c>
      <c r="B300" s="3">
        <f t="shared" si="22"/>
        <v>2968.4499999999994</v>
      </c>
      <c r="C300" s="3">
        <f t="shared" si="20"/>
        <v>35.621399999999994</v>
      </c>
      <c r="D300" s="3">
        <f>IF(SUM($C$2:C300)-SUM($D$2:D299)&gt;=15,INT(SUM($C$2:C300)-SUM($D$2:D299)),"")</f>
        <v>35</v>
      </c>
      <c r="E300" s="52">
        <f t="shared" si="23"/>
        <v>34.125</v>
      </c>
      <c r="F300" s="54"/>
      <c r="G300" s="3">
        <f t="shared" si="24"/>
        <v>3002.5749999999994</v>
      </c>
      <c r="H300" s="5"/>
      <c r="I300" s="5"/>
    </row>
    <row r="301" spans="1:9" x14ac:dyDescent="0.25">
      <c r="A301" s="4">
        <f t="shared" si="21"/>
        <v>45226</v>
      </c>
      <c r="B301" s="3">
        <f t="shared" si="22"/>
        <v>3002.5749999999994</v>
      </c>
      <c r="C301" s="3">
        <f t="shared" si="20"/>
        <v>36.030899999999995</v>
      </c>
      <c r="D301" s="3">
        <f>IF(SUM($C$2:C301)-SUM($D$2:D300)&gt;=15,INT(SUM($C$2:C301)-SUM($D$2:D300)),"")</f>
        <v>36</v>
      </c>
      <c r="E301" s="52">
        <f t="shared" si="23"/>
        <v>35.1</v>
      </c>
      <c r="F301" s="54"/>
      <c r="G301" s="3">
        <f t="shared" si="24"/>
        <v>3037.6749999999993</v>
      </c>
      <c r="H301" s="5"/>
      <c r="I301" s="5"/>
    </row>
    <row r="302" spans="1:9" x14ac:dyDescent="0.25">
      <c r="A302" s="4">
        <f t="shared" si="21"/>
        <v>45227</v>
      </c>
      <c r="B302" s="3">
        <f t="shared" si="22"/>
        <v>3037.6749999999993</v>
      </c>
      <c r="C302" s="3">
        <f t="shared" si="20"/>
        <v>36.452099999999994</v>
      </c>
      <c r="D302" s="3">
        <f>IF(SUM($C$2:C302)-SUM($D$2:D301)&gt;=15,INT(SUM($C$2:C302)-SUM($D$2:D301)),"")</f>
        <v>37</v>
      </c>
      <c r="E302" s="52">
        <f t="shared" si="23"/>
        <v>36.074999999999996</v>
      </c>
      <c r="F302" s="54"/>
      <c r="G302" s="3">
        <f t="shared" si="24"/>
        <v>3073.7499999999991</v>
      </c>
      <c r="H302" s="5"/>
      <c r="I302" s="5"/>
    </row>
    <row r="303" spans="1:9" x14ac:dyDescent="0.25">
      <c r="A303" s="4">
        <f t="shared" si="21"/>
        <v>45228</v>
      </c>
      <c r="B303" s="3">
        <f t="shared" si="22"/>
        <v>3073.7499999999991</v>
      </c>
      <c r="C303" s="3">
        <f t="shared" si="20"/>
        <v>36.884999999999991</v>
      </c>
      <c r="D303" s="3">
        <f>IF(SUM($C$2:C303)-SUM($D$2:D302)&gt;=15,INT(SUM($C$2:C303)-SUM($D$2:D302)),"")</f>
        <v>37</v>
      </c>
      <c r="E303" s="52">
        <f t="shared" si="23"/>
        <v>36.074999999999996</v>
      </c>
      <c r="F303" s="54"/>
      <c r="G303" s="3">
        <f t="shared" si="24"/>
        <v>3109.8249999999989</v>
      </c>
      <c r="H303" s="5"/>
      <c r="I303" s="5"/>
    </row>
    <row r="304" spans="1:9" x14ac:dyDescent="0.25">
      <c r="A304" s="4">
        <f t="shared" si="21"/>
        <v>45229</v>
      </c>
      <c r="B304" s="3">
        <f t="shared" si="22"/>
        <v>3109.8249999999989</v>
      </c>
      <c r="C304" s="3">
        <f t="shared" si="20"/>
        <v>37.317899999999987</v>
      </c>
      <c r="D304" s="3">
        <f>IF(SUM($C$2:C304)-SUM($D$2:D303)&gt;=15,INT(SUM($C$2:C304)-SUM($D$2:D303)),"")</f>
        <v>37</v>
      </c>
      <c r="E304" s="52">
        <f t="shared" si="23"/>
        <v>36.074999999999996</v>
      </c>
      <c r="F304" s="54"/>
      <c r="G304" s="3">
        <f t="shared" si="24"/>
        <v>3145.8999999999987</v>
      </c>
      <c r="H304" s="5"/>
      <c r="I304" s="5"/>
    </row>
    <row r="305" spans="1:9" x14ac:dyDescent="0.25">
      <c r="A305" s="4">
        <f t="shared" si="21"/>
        <v>45230</v>
      </c>
      <c r="B305" s="3">
        <f t="shared" si="22"/>
        <v>3145.8999999999987</v>
      </c>
      <c r="C305" s="3">
        <f t="shared" si="20"/>
        <v>37.750799999999984</v>
      </c>
      <c r="D305" s="3">
        <f>IF(SUM($C$2:C305)-SUM($D$2:D304)&gt;=15,INT(SUM($C$2:C305)-SUM($D$2:D304)),"")</f>
        <v>38</v>
      </c>
      <c r="E305" s="52">
        <f t="shared" si="23"/>
        <v>37.049999999999997</v>
      </c>
      <c r="F305" s="54"/>
      <c r="G305" s="3">
        <f t="shared" si="24"/>
        <v>3182.9499999999989</v>
      </c>
      <c r="H305" s="5"/>
      <c r="I305" s="5"/>
    </row>
    <row r="306" spans="1:9" x14ac:dyDescent="0.25">
      <c r="A306" s="4">
        <f t="shared" si="21"/>
        <v>45231</v>
      </c>
      <c r="B306" s="3">
        <f t="shared" si="22"/>
        <v>3182.9499999999989</v>
      </c>
      <c r="C306" s="3">
        <f t="shared" si="20"/>
        <v>38.195399999999985</v>
      </c>
      <c r="D306" s="3">
        <f>IF(SUM($C$2:C306)-SUM($D$2:D305)&gt;=15,INT(SUM($C$2:C306)-SUM($D$2:D305)),"")</f>
        <v>38</v>
      </c>
      <c r="E306" s="52">
        <f t="shared" si="23"/>
        <v>37.049999999999997</v>
      </c>
      <c r="F306" s="54"/>
      <c r="G306" s="3">
        <f t="shared" si="24"/>
        <v>3219.9999999999991</v>
      </c>
      <c r="H306" s="5"/>
      <c r="I306" s="5"/>
    </row>
    <row r="307" spans="1:9" x14ac:dyDescent="0.25">
      <c r="A307" s="4">
        <f t="shared" si="21"/>
        <v>45232</v>
      </c>
      <c r="B307" s="3">
        <f t="shared" si="22"/>
        <v>3219.9999999999991</v>
      </c>
      <c r="C307" s="3">
        <f t="shared" si="20"/>
        <v>38.639999999999986</v>
      </c>
      <c r="D307" s="3">
        <f>IF(SUM($C$2:C307)-SUM($D$2:D306)&gt;=15,INT(SUM($C$2:C307)-SUM($D$2:D306)),"")</f>
        <v>38</v>
      </c>
      <c r="E307" s="52">
        <f t="shared" si="23"/>
        <v>37.049999999999997</v>
      </c>
      <c r="F307" s="54"/>
      <c r="G307" s="3">
        <f t="shared" si="24"/>
        <v>3257.0499999999993</v>
      </c>
      <c r="H307" s="5"/>
      <c r="I307" s="5"/>
    </row>
    <row r="308" spans="1:9" x14ac:dyDescent="0.25">
      <c r="A308" s="4">
        <f t="shared" si="21"/>
        <v>45233</v>
      </c>
      <c r="B308" s="3">
        <f t="shared" si="22"/>
        <v>3257.0499999999993</v>
      </c>
      <c r="C308" s="3">
        <f t="shared" si="20"/>
        <v>39.084599999999995</v>
      </c>
      <c r="D308" s="3">
        <f>IF(SUM($C$2:C308)-SUM($D$2:D307)&gt;=15,INT(SUM($C$2:C308)-SUM($D$2:D307)),"")</f>
        <v>40</v>
      </c>
      <c r="E308" s="52">
        <f t="shared" si="23"/>
        <v>39</v>
      </c>
      <c r="F308" s="54"/>
      <c r="G308" s="3">
        <f t="shared" si="24"/>
        <v>3296.0499999999993</v>
      </c>
      <c r="H308" s="5"/>
      <c r="I308" s="5"/>
    </row>
    <row r="309" spans="1:9" x14ac:dyDescent="0.25">
      <c r="A309" s="4">
        <f t="shared" si="21"/>
        <v>45234</v>
      </c>
      <c r="B309" s="3">
        <f t="shared" si="22"/>
        <v>3296.0499999999993</v>
      </c>
      <c r="C309" s="3">
        <f t="shared" si="20"/>
        <v>39.552599999999991</v>
      </c>
      <c r="D309" s="3">
        <f>IF(SUM($C$2:C309)-SUM($D$2:D308)&gt;=15,INT(SUM($C$2:C309)-SUM($D$2:D308)),"")</f>
        <v>39</v>
      </c>
      <c r="E309" s="52">
        <f t="shared" si="23"/>
        <v>38.024999999999999</v>
      </c>
      <c r="F309" s="54"/>
      <c r="G309" s="3">
        <f t="shared" si="24"/>
        <v>3334.0749999999994</v>
      </c>
      <c r="H309" s="5"/>
      <c r="I309" s="5"/>
    </row>
    <row r="310" spans="1:9" x14ac:dyDescent="0.25">
      <c r="A310" s="4">
        <f t="shared" si="21"/>
        <v>45235</v>
      </c>
      <c r="B310" s="3">
        <f t="shared" si="22"/>
        <v>3334.0749999999994</v>
      </c>
      <c r="C310" s="3">
        <f t="shared" si="20"/>
        <v>40.00889999999999</v>
      </c>
      <c r="D310" s="3">
        <f>IF(SUM($C$2:C310)-SUM($D$2:D309)&gt;=15,INT(SUM($C$2:C310)-SUM($D$2:D309)),"")</f>
        <v>40</v>
      </c>
      <c r="E310" s="52">
        <f t="shared" si="23"/>
        <v>39</v>
      </c>
      <c r="F310" s="54"/>
      <c r="G310" s="3">
        <f t="shared" si="24"/>
        <v>3373.0749999999994</v>
      </c>
      <c r="H310" s="5"/>
      <c r="I310" s="5"/>
    </row>
    <row r="311" spans="1:9" x14ac:dyDescent="0.25">
      <c r="A311" s="4">
        <f t="shared" si="21"/>
        <v>45236</v>
      </c>
      <c r="B311" s="3">
        <f t="shared" si="22"/>
        <v>3373.0749999999994</v>
      </c>
      <c r="C311" s="3">
        <f t="shared" si="20"/>
        <v>40.476899999999993</v>
      </c>
      <c r="D311" s="3">
        <f>IF(SUM($C$2:C311)-SUM($D$2:D310)&gt;=15,INT(SUM($C$2:C311)-SUM($D$2:D310)),"")</f>
        <v>41</v>
      </c>
      <c r="E311" s="52">
        <f t="shared" si="23"/>
        <v>39.975000000000001</v>
      </c>
      <c r="F311" s="54"/>
      <c r="G311" s="3">
        <f t="shared" si="24"/>
        <v>3413.0499999999993</v>
      </c>
      <c r="H311" s="5"/>
      <c r="I311" s="5"/>
    </row>
    <row r="312" spans="1:9" x14ac:dyDescent="0.25">
      <c r="A312" s="4">
        <f t="shared" si="21"/>
        <v>45237</v>
      </c>
      <c r="B312" s="3">
        <f t="shared" si="22"/>
        <v>3413.0499999999993</v>
      </c>
      <c r="C312" s="3">
        <f t="shared" si="20"/>
        <v>40.956599999999995</v>
      </c>
      <c r="D312" s="3">
        <f>IF(SUM($C$2:C312)-SUM($D$2:D311)&gt;=15,INT(SUM($C$2:C312)-SUM($D$2:D311)),"")</f>
        <v>41</v>
      </c>
      <c r="E312" s="52">
        <f t="shared" si="23"/>
        <v>39.975000000000001</v>
      </c>
      <c r="F312" s="54"/>
      <c r="G312" s="3">
        <f t="shared" si="24"/>
        <v>3453.0249999999992</v>
      </c>
      <c r="H312" s="5"/>
      <c r="I312" s="5"/>
    </row>
    <row r="313" spans="1:9" x14ac:dyDescent="0.25">
      <c r="A313" s="4">
        <f t="shared" si="21"/>
        <v>45238</v>
      </c>
      <c r="B313" s="3">
        <f t="shared" si="22"/>
        <v>3453.0249999999992</v>
      </c>
      <c r="C313" s="3">
        <f t="shared" si="20"/>
        <v>41.436299999999989</v>
      </c>
      <c r="D313" s="3">
        <f>IF(SUM($C$2:C313)-SUM($D$2:D312)&gt;=15,INT(SUM($C$2:C313)-SUM($D$2:D312)),"")</f>
        <v>41</v>
      </c>
      <c r="E313" s="52">
        <f t="shared" si="23"/>
        <v>39.975000000000001</v>
      </c>
      <c r="F313" s="54"/>
      <c r="G313" s="3">
        <f t="shared" si="24"/>
        <v>3492.9999999999991</v>
      </c>
      <c r="H313" s="5"/>
      <c r="I313" s="5"/>
    </row>
    <row r="314" spans="1:9" x14ac:dyDescent="0.25">
      <c r="A314" s="4">
        <f t="shared" si="21"/>
        <v>45239</v>
      </c>
      <c r="B314" s="3">
        <f t="shared" si="22"/>
        <v>3492.9999999999991</v>
      </c>
      <c r="C314" s="3">
        <f t="shared" si="20"/>
        <v>41.91599999999999</v>
      </c>
      <c r="D314" s="3">
        <f>IF(SUM($C$2:C314)-SUM($D$2:D313)&gt;=15,INT(SUM($C$2:C314)-SUM($D$2:D313)),"")</f>
        <v>42</v>
      </c>
      <c r="E314" s="52">
        <f t="shared" si="23"/>
        <v>40.949999999999996</v>
      </c>
      <c r="F314" s="54"/>
      <c r="G314" s="3">
        <f t="shared" si="24"/>
        <v>3533.9499999999989</v>
      </c>
      <c r="H314" s="5"/>
      <c r="I314" s="5"/>
    </row>
    <row r="315" spans="1:9" x14ac:dyDescent="0.25">
      <c r="A315" s="4">
        <f t="shared" si="21"/>
        <v>45240</v>
      </c>
      <c r="B315" s="3">
        <f t="shared" si="22"/>
        <v>3533.9499999999989</v>
      </c>
      <c r="C315" s="3">
        <f t="shared" si="20"/>
        <v>42.407399999999988</v>
      </c>
      <c r="D315" s="3">
        <f>IF(SUM($C$2:C315)-SUM($D$2:D314)&gt;=15,INT(SUM($C$2:C315)-SUM($D$2:D314)),"")</f>
        <v>42</v>
      </c>
      <c r="E315" s="52">
        <f t="shared" si="23"/>
        <v>40.949999999999996</v>
      </c>
      <c r="F315" s="54"/>
      <c r="G315" s="3">
        <f t="shared" si="24"/>
        <v>3574.8999999999987</v>
      </c>
      <c r="H315" s="5"/>
      <c r="I315" s="5"/>
    </row>
    <row r="316" spans="1:9" x14ac:dyDescent="0.25">
      <c r="A316" s="4">
        <f t="shared" si="21"/>
        <v>45241</v>
      </c>
      <c r="B316" s="3">
        <f t="shared" si="22"/>
        <v>3574.8999999999987</v>
      </c>
      <c r="C316" s="3">
        <f t="shared" si="20"/>
        <v>42.898799999999987</v>
      </c>
      <c r="D316" s="3">
        <f>IF(SUM($C$2:C316)-SUM($D$2:D315)&gt;=15,INT(SUM($C$2:C316)-SUM($D$2:D315)),"")</f>
        <v>43</v>
      </c>
      <c r="E316" s="52">
        <f t="shared" si="23"/>
        <v>41.924999999999997</v>
      </c>
      <c r="F316" s="54"/>
      <c r="G316" s="3">
        <f t="shared" si="24"/>
        <v>3616.8249999999989</v>
      </c>
      <c r="H316" s="5"/>
      <c r="I316" s="5"/>
    </row>
    <row r="317" spans="1:9" x14ac:dyDescent="0.25">
      <c r="A317" s="4">
        <f t="shared" si="21"/>
        <v>45242</v>
      </c>
      <c r="B317" s="3">
        <f t="shared" si="22"/>
        <v>3616.8249999999989</v>
      </c>
      <c r="C317" s="3">
        <f t="shared" si="20"/>
        <v>43.401899999999991</v>
      </c>
      <c r="D317" s="3">
        <f>IF(SUM($C$2:C317)-SUM($D$2:D316)&gt;=15,INT(SUM($C$2:C317)-SUM($D$2:D316)),"")</f>
        <v>44</v>
      </c>
      <c r="E317" s="52">
        <f t="shared" si="23"/>
        <v>42.9</v>
      </c>
      <c r="F317" s="54"/>
      <c r="G317" s="3">
        <f t="shared" si="24"/>
        <v>3659.724999999999</v>
      </c>
      <c r="H317" s="5"/>
      <c r="I317" s="5"/>
    </row>
    <row r="318" spans="1:9" x14ac:dyDescent="0.25">
      <c r="A318" s="4">
        <f t="shared" si="21"/>
        <v>45243</v>
      </c>
      <c r="B318" s="3">
        <f t="shared" si="22"/>
        <v>3659.724999999999</v>
      </c>
      <c r="C318" s="3">
        <f t="shared" si="20"/>
        <v>43.916699999999992</v>
      </c>
      <c r="D318" s="3">
        <f>IF(SUM($C$2:C318)-SUM($D$2:D317)&gt;=15,INT(SUM($C$2:C318)-SUM($D$2:D317)),"")</f>
        <v>44</v>
      </c>
      <c r="E318" s="52">
        <f t="shared" si="23"/>
        <v>42.9</v>
      </c>
      <c r="F318" s="54"/>
      <c r="G318" s="3">
        <f t="shared" si="24"/>
        <v>3702.6249999999991</v>
      </c>
      <c r="H318" s="5"/>
      <c r="I318" s="5"/>
    </row>
    <row r="319" spans="1:9" x14ac:dyDescent="0.25">
      <c r="A319" s="4">
        <f t="shared" si="21"/>
        <v>45244</v>
      </c>
      <c r="B319" s="3">
        <f t="shared" si="22"/>
        <v>3702.6249999999991</v>
      </c>
      <c r="C319" s="3">
        <f t="shared" si="20"/>
        <v>44.431499999999993</v>
      </c>
      <c r="D319" s="3">
        <f>IF(SUM($C$2:C319)-SUM($D$2:D318)&gt;=15,INT(SUM($C$2:C319)-SUM($D$2:D318)),"")</f>
        <v>44</v>
      </c>
      <c r="E319" s="52">
        <f t="shared" si="23"/>
        <v>42.9</v>
      </c>
      <c r="F319" s="54"/>
      <c r="G319" s="3">
        <f t="shared" si="24"/>
        <v>3745.5249999999992</v>
      </c>
      <c r="H319" s="5"/>
      <c r="I319" s="5"/>
    </row>
    <row r="320" spans="1:9" x14ac:dyDescent="0.25">
      <c r="A320" s="4">
        <f t="shared" si="21"/>
        <v>45245</v>
      </c>
      <c r="B320" s="3">
        <f t="shared" si="22"/>
        <v>3745.5249999999992</v>
      </c>
      <c r="C320" s="3">
        <f t="shared" si="20"/>
        <v>44.946299999999994</v>
      </c>
      <c r="D320" s="3">
        <f>IF(SUM($C$2:C320)-SUM($D$2:D319)&gt;=15,INT(SUM($C$2:C320)-SUM($D$2:D319)),"")</f>
        <v>45</v>
      </c>
      <c r="E320" s="52">
        <f t="shared" si="23"/>
        <v>43.875</v>
      </c>
      <c r="F320" s="54"/>
      <c r="G320" s="3">
        <f t="shared" si="24"/>
        <v>3789.3999999999992</v>
      </c>
      <c r="H320" s="5"/>
      <c r="I320" s="5"/>
    </row>
    <row r="321" spans="1:9" x14ac:dyDescent="0.25">
      <c r="A321" s="4">
        <f t="shared" si="21"/>
        <v>45246</v>
      </c>
      <c r="B321" s="3">
        <f t="shared" si="22"/>
        <v>3789.3999999999992</v>
      </c>
      <c r="C321" s="3">
        <f t="shared" si="20"/>
        <v>45.472799999999992</v>
      </c>
      <c r="D321" s="3">
        <f>IF(SUM($C$2:C321)-SUM($D$2:D320)&gt;=15,INT(SUM($C$2:C321)-SUM($D$2:D320)),"")</f>
        <v>45</v>
      </c>
      <c r="E321" s="52">
        <f t="shared" si="23"/>
        <v>43.875</v>
      </c>
      <c r="F321" s="54"/>
      <c r="G321" s="3">
        <f t="shared" si="24"/>
        <v>3833.2749999999992</v>
      </c>
      <c r="H321" s="5"/>
      <c r="I321" s="5"/>
    </row>
    <row r="322" spans="1:9" x14ac:dyDescent="0.25">
      <c r="A322" s="4">
        <f t="shared" si="21"/>
        <v>45247</v>
      </c>
      <c r="B322" s="3">
        <f t="shared" si="22"/>
        <v>3833.2749999999992</v>
      </c>
      <c r="C322" s="3">
        <f t="shared" si="20"/>
        <v>45.999299999999991</v>
      </c>
      <c r="D322" s="3">
        <f>IF(SUM($C$2:C322)-SUM($D$2:D321)&gt;=15,INT(SUM($C$2:C322)-SUM($D$2:D321)),"")</f>
        <v>46</v>
      </c>
      <c r="E322" s="52">
        <f t="shared" si="23"/>
        <v>44.85</v>
      </c>
      <c r="F322" s="54"/>
      <c r="G322" s="3">
        <f t="shared" si="24"/>
        <v>3878.1249999999991</v>
      </c>
      <c r="H322" s="5"/>
      <c r="I322" s="5"/>
    </row>
    <row r="323" spans="1:9" x14ac:dyDescent="0.25">
      <c r="A323" s="4">
        <f t="shared" si="21"/>
        <v>45248</v>
      </c>
      <c r="B323" s="3">
        <f t="shared" si="22"/>
        <v>3878.1249999999991</v>
      </c>
      <c r="C323" s="3">
        <f t="shared" ref="C323:C366" si="25">B323*$H$2</f>
        <v>46.537499999999987</v>
      </c>
      <c r="D323" s="3">
        <f>IF(SUM($C$2:C323)-SUM($D$2:D322)&gt;=15,INT(SUM($C$2:C323)-SUM($D$2:D322)),"")</f>
        <v>47</v>
      </c>
      <c r="E323" s="52">
        <f t="shared" si="23"/>
        <v>45.824999999999996</v>
      </c>
      <c r="F323" s="54"/>
      <c r="G323" s="3">
        <f t="shared" si="24"/>
        <v>3923.9499999999989</v>
      </c>
      <c r="H323" s="5"/>
      <c r="I323" s="5"/>
    </row>
    <row r="324" spans="1:9" x14ac:dyDescent="0.25">
      <c r="A324" s="4">
        <f t="shared" ref="A324:A366" si="26">A323+1</f>
        <v>45249</v>
      </c>
      <c r="B324" s="3">
        <f t="shared" ref="B324:B366" si="27">G323</f>
        <v>3923.9499999999989</v>
      </c>
      <c r="C324" s="3">
        <f t="shared" si="25"/>
        <v>47.087399999999988</v>
      </c>
      <c r="D324" s="3">
        <f>IF(SUM($C$2:C324)-SUM($D$2:D323)&gt;=15,INT(SUM($C$2:C324)-SUM($D$2:D323)),"")</f>
        <v>47</v>
      </c>
      <c r="E324" s="52">
        <f t="shared" ref="E324:E366" si="28">IF(D324="","",IF(D324&gt;=15,D324*(1-$I$2),""))</f>
        <v>45.824999999999996</v>
      </c>
      <c r="F324" s="54"/>
      <c r="G324" s="3">
        <f t="shared" ref="G324:G366" si="29">IF(AND(E324="",F324=""),G323,IF(E324="",G323+F324,IF(F324="",G323+E324,G323+E324+F324)))</f>
        <v>3969.7749999999987</v>
      </c>
      <c r="H324" s="5"/>
      <c r="I324" s="5"/>
    </row>
    <row r="325" spans="1:9" x14ac:dyDescent="0.25">
      <c r="A325" s="4">
        <f t="shared" si="26"/>
        <v>45250</v>
      </c>
      <c r="B325" s="3">
        <f t="shared" si="27"/>
        <v>3969.7749999999987</v>
      </c>
      <c r="C325" s="3">
        <f t="shared" si="25"/>
        <v>47.637299999999989</v>
      </c>
      <c r="D325" s="3">
        <f>IF(SUM($C$2:C325)-SUM($D$2:D324)&gt;=15,INT(SUM($C$2:C325)-SUM($D$2:D324)),"")</f>
        <v>48</v>
      </c>
      <c r="E325" s="52">
        <f t="shared" si="28"/>
        <v>46.8</v>
      </c>
      <c r="F325" s="54"/>
      <c r="G325" s="3">
        <f t="shared" si="29"/>
        <v>4016.5749999999989</v>
      </c>
      <c r="H325" s="5"/>
      <c r="I325" s="5"/>
    </row>
    <row r="326" spans="1:9" x14ac:dyDescent="0.25">
      <c r="A326" s="4">
        <f t="shared" si="26"/>
        <v>45251</v>
      </c>
      <c r="B326" s="3">
        <f t="shared" si="27"/>
        <v>4016.5749999999989</v>
      </c>
      <c r="C326" s="3">
        <f t="shared" si="25"/>
        <v>48.198899999999988</v>
      </c>
      <c r="D326" s="3">
        <f>IF(SUM($C$2:C326)-SUM($D$2:D325)&gt;=15,INT(SUM($C$2:C326)-SUM($D$2:D325)),"")</f>
        <v>48</v>
      </c>
      <c r="E326" s="52">
        <f t="shared" si="28"/>
        <v>46.8</v>
      </c>
      <c r="F326" s="54"/>
      <c r="G326" s="3">
        <f t="shared" si="29"/>
        <v>4063.3749999999991</v>
      </c>
      <c r="H326" s="5"/>
      <c r="I326" s="5"/>
    </row>
    <row r="327" spans="1:9" x14ac:dyDescent="0.25">
      <c r="A327" s="4">
        <f t="shared" si="26"/>
        <v>45252</v>
      </c>
      <c r="B327" s="3">
        <f t="shared" si="27"/>
        <v>4063.3749999999991</v>
      </c>
      <c r="C327" s="3">
        <f t="shared" si="25"/>
        <v>48.760499999999993</v>
      </c>
      <c r="D327" s="3">
        <f>IF(SUM($C$2:C327)-SUM($D$2:D326)&gt;=15,INT(SUM($C$2:C327)-SUM($D$2:D326)),"")</f>
        <v>49</v>
      </c>
      <c r="E327" s="52">
        <f t="shared" si="28"/>
        <v>47.774999999999999</v>
      </c>
      <c r="F327" s="54"/>
      <c r="G327" s="3">
        <f t="shared" si="29"/>
        <v>4111.1499999999987</v>
      </c>
      <c r="H327" s="5"/>
      <c r="I327" s="5"/>
    </row>
    <row r="328" spans="1:9" x14ac:dyDescent="0.25">
      <c r="A328" s="4">
        <f t="shared" si="26"/>
        <v>45253</v>
      </c>
      <c r="B328" s="3">
        <f t="shared" si="27"/>
        <v>4111.1499999999987</v>
      </c>
      <c r="C328" s="3">
        <f t="shared" si="25"/>
        <v>49.333799999999982</v>
      </c>
      <c r="D328" s="3">
        <f>IF(SUM($C$2:C328)-SUM($D$2:D327)&gt;=15,INT(SUM($C$2:C328)-SUM($D$2:D327)),"")</f>
        <v>49</v>
      </c>
      <c r="E328" s="52">
        <f t="shared" si="28"/>
        <v>47.774999999999999</v>
      </c>
      <c r="F328" s="54"/>
      <c r="G328" s="3">
        <f t="shared" si="29"/>
        <v>4158.9249999999984</v>
      </c>
      <c r="H328" s="5"/>
      <c r="I328" s="5"/>
    </row>
    <row r="329" spans="1:9" x14ac:dyDescent="0.25">
      <c r="A329" s="4">
        <f t="shared" si="26"/>
        <v>45254</v>
      </c>
      <c r="B329" s="3">
        <f t="shared" si="27"/>
        <v>4158.9249999999984</v>
      </c>
      <c r="C329" s="3">
        <f t="shared" si="25"/>
        <v>49.907099999999978</v>
      </c>
      <c r="D329" s="3">
        <f>IF(SUM($C$2:C329)-SUM($D$2:D328)&gt;=15,INT(SUM($C$2:C329)-SUM($D$2:D328)),"")</f>
        <v>50</v>
      </c>
      <c r="E329" s="52">
        <f t="shared" si="28"/>
        <v>48.75</v>
      </c>
      <c r="F329" s="54"/>
      <c r="G329" s="3">
        <f t="shared" si="29"/>
        <v>4207.6749999999984</v>
      </c>
      <c r="H329" s="5"/>
      <c r="I329" s="5"/>
    </row>
    <row r="330" spans="1:9" x14ac:dyDescent="0.25">
      <c r="A330" s="4">
        <f t="shared" si="26"/>
        <v>45255</v>
      </c>
      <c r="B330" s="3">
        <f t="shared" si="27"/>
        <v>4207.6749999999984</v>
      </c>
      <c r="C330" s="3">
        <f t="shared" si="25"/>
        <v>50.492099999999979</v>
      </c>
      <c r="D330" s="3">
        <f>IF(SUM($C$2:C330)-SUM($D$2:D329)&gt;=15,INT(SUM($C$2:C330)-SUM($D$2:D329)),"")</f>
        <v>50</v>
      </c>
      <c r="E330" s="52">
        <f t="shared" si="28"/>
        <v>48.75</v>
      </c>
      <c r="F330" s="54"/>
      <c r="G330" s="3">
        <f t="shared" si="29"/>
        <v>4256.4249999999984</v>
      </c>
      <c r="H330" s="5"/>
      <c r="I330" s="5"/>
    </row>
    <row r="331" spans="1:9" x14ac:dyDescent="0.25">
      <c r="A331" s="4">
        <f t="shared" si="26"/>
        <v>45256</v>
      </c>
      <c r="B331" s="3">
        <f t="shared" si="27"/>
        <v>4256.4249999999984</v>
      </c>
      <c r="C331" s="3">
        <f t="shared" si="25"/>
        <v>51.07709999999998</v>
      </c>
      <c r="D331" s="3">
        <f>IF(SUM($C$2:C331)-SUM($D$2:D330)&gt;=15,INT(SUM($C$2:C331)-SUM($D$2:D330)),"")</f>
        <v>51</v>
      </c>
      <c r="E331" s="52">
        <f t="shared" si="28"/>
        <v>49.725000000000001</v>
      </c>
      <c r="F331" s="54"/>
      <c r="G331" s="3">
        <f t="shared" si="29"/>
        <v>4306.1499999999987</v>
      </c>
      <c r="H331" s="5"/>
      <c r="I331" s="5"/>
    </row>
    <row r="332" spans="1:9" x14ac:dyDescent="0.25">
      <c r="A332" s="4">
        <f t="shared" si="26"/>
        <v>45257</v>
      </c>
      <c r="B332" s="3">
        <f t="shared" si="27"/>
        <v>4306.1499999999987</v>
      </c>
      <c r="C332" s="3">
        <f t="shared" si="25"/>
        <v>51.673799999999986</v>
      </c>
      <c r="D332" s="3">
        <f>IF(SUM($C$2:C332)-SUM($D$2:D331)&gt;=15,INT(SUM($C$2:C332)-SUM($D$2:D331)),"")</f>
        <v>52</v>
      </c>
      <c r="E332" s="52">
        <f t="shared" si="28"/>
        <v>50.699999999999996</v>
      </c>
      <c r="F332" s="54"/>
      <c r="G332" s="3">
        <f t="shared" si="29"/>
        <v>4356.8499999999985</v>
      </c>
      <c r="H332" s="5"/>
      <c r="I332" s="5"/>
    </row>
    <row r="333" spans="1:9" x14ac:dyDescent="0.25">
      <c r="A333" s="4">
        <f t="shared" si="26"/>
        <v>45258</v>
      </c>
      <c r="B333" s="3">
        <f t="shared" si="27"/>
        <v>4356.8499999999985</v>
      </c>
      <c r="C333" s="3">
        <f t="shared" si="25"/>
        <v>52.282199999999982</v>
      </c>
      <c r="D333" s="3">
        <f>IF(SUM($C$2:C333)-SUM($D$2:D332)&gt;=15,INT(SUM($C$2:C333)-SUM($D$2:D332)),"")</f>
        <v>52</v>
      </c>
      <c r="E333" s="52">
        <f t="shared" si="28"/>
        <v>50.699999999999996</v>
      </c>
      <c r="F333" s="54"/>
      <c r="G333" s="3">
        <f t="shared" si="29"/>
        <v>4407.5499999999984</v>
      </c>
      <c r="H333" s="5"/>
      <c r="I333" s="5"/>
    </row>
    <row r="334" spans="1:9" x14ac:dyDescent="0.25">
      <c r="A334" s="4">
        <f t="shared" si="26"/>
        <v>45259</v>
      </c>
      <c r="B334" s="3">
        <f t="shared" si="27"/>
        <v>4407.5499999999984</v>
      </c>
      <c r="C334" s="3">
        <f t="shared" si="25"/>
        <v>52.890599999999985</v>
      </c>
      <c r="D334" s="3">
        <f>IF(SUM($C$2:C334)-SUM($D$2:D333)&gt;=15,INT(SUM($C$2:C334)-SUM($D$2:D333)),"")</f>
        <v>53</v>
      </c>
      <c r="E334" s="52">
        <f t="shared" si="28"/>
        <v>51.674999999999997</v>
      </c>
      <c r="F334" s="54"/>
      <c r="G334" s="3">
        <f t="shared" si="29"/>
        <v>4459.2249999999985</v>
      </c>
      <c r="H334" s="5"/>
      <c r="I334" s="5"/>
    </row>
    <row r="335" spans="1:9" x14ac:dyDescent="0.25">
      <c r="A335" s="4">
        <f t="shared" si="26"/>
        <v>45260</v>
      </c>
      <c r="B335" s="3">
        <f t="shared" si="27"/>
        <v>4459.2249999999985</v>
      </c>
      <c r="C335" s="3">
        <f t="shared" si="25"/>
        <v>53.510699999999986</v>
      </c>
      <c r="D335" s="3">
        <f>IF(SUM($C$2:C335)-SUM($D$2:D334)&gt;=15,INT(SUM($C$2:C335)-SUM($D$2:D334)),"")</f>
        <v>54</v>
      </c>
      <c r="E335" s="52">
        <f t="shared" si="28"/>
        <v>52.65</v>
      </c>
      <c r="F335" s="54"/>
      <c r="G335" s="3">
        <f t="shared" si="29"/>
        <v>4511.8749999999982</v>
      </c>
      <c r="H335" s="5"/>
      <c r="I335" s="5"/>
    </row>
    <row r="336" spans="1:9" x14ac:dyDescent="0.25">
      <c r="A336" s="4">
        <f t="shared" si="26"/>
        <v>45261</v>
      </c>
      <c r="B336" s="3">
        <f t="shared" si="27"/>
        <v>4511.8749999999982</v>
      </c>
      <c r="C336" s="3">
        <f t="shared" si="25"/>
        <v>54.142499999999977</v>
      </c>
      <c r="D336" s="3">
        <f>IF(SUM($C$2:C336)-SUM($D$2:D335)&gt;=15,INT(SUM($C$2:C336)-SUM($D$2:D335)),"")</f>
        <v>54</v>
      </c>
      <c r="E336" s="52">
        <f t="shared" si="28"/>
        <v>52.65</v>
      </c>
      <c r="F336" s="54"/>
      <c r="G336" s="3">
        <f t="shared" si="29"/>
        <v>4564.5249999999978</v>
      </c>
      <c r="H336" s="5"/>
      <c r="I336" s="5"/>
    </row>
    <row r="337" spans="1:9" x14ac:dyDescent="0.25">
      <c r="A337" s="4">
        <f t="shared" si="26"/>
        <v>45262</v>
      </c>
      <c r="B337" s="3">
        <f t="shared" si="27"/>
        <v>4564.5249999999978</v>
      </c>
      <c r="C337" s="3">
        <f t="shared" si="25"/>
        <v>54.774299999999975</v>
      </c>
      <c r="D337" s="3">
        <f>IF(SUM($C$2:C337)-SUM($D$2:D336)&gt;=15,INT(SUM($C$2:C337)-SUM($D$2:D336)),"")</f>
        <v>55</v>
      </c>
      <c r="E337" s="52">
        <f t="shared" si="28"/>
        <v>53.625</v>
      </c>
      <c r="F337" s="54"/>
      <c r="G337" s="3">
        <f t="shared" si="29"/>
        <v>4618.1499999999978</v>
      </c>
      <c r="H337" s="5"/>
      <c r="I337" s="5"/>
    </row>
    <row r="338" spans="1:9" x14ac:dyDescent="0.25">
      <c r="A338" s="4">
        <f t="shared" si="26"/>
        <v>45263</v>
      </c>
      <c r="B338" s="3">
        <f t="shared" si="27"/>
        <v>4618.1499999999978</v>
      </c>
      <c r="C338" s="3">
        <f t="shared" si="25"/>
        <v>55.417799999999978</v>
      </c>
      <c r="D338" s="3">
        <f>IF(SUM($C$2:C338)-SUM($D$2:D337)&gt;=15,INT(SUM($C$2:C338)-SUM($D$2:D337)),"")</f>
        <v>55</v>
      </c>
      <c r="E338" s="52">
        <f t="shared" si="28"/>
        <v>53.625</v>
      </c>
      <c r="F338" s="54"/>
      <c r="G338" s="3">
        <f t="shared" si="29"/>
        <v>4671.7749999999978</v>
      </c>
      <c r="H338" s="5"/>
      <c r="I338" s="5"/>
    </row>
    <row r="339" spans="1:9" x14ac:dyDescent="0.25">
      <c r="A339" s="4">
        <f t="shared" si="26"/>
        <v>45264</v>
      </c>
      <c r="B339" s="3">
        <f t="shared" si="27"/>
        <v>4671.7749999999978</v>
      </c>
      <c r="C339" s="3">
        <f t="shared" si="25"/>
        <v>56.061299999999974</v>
      </c>
      <c r="D339" s="3">
        <f>IF(SUM($C$2:C339)-SUM($D$2:D338)&gt;=15,INT(SUM($C$2:C339)-SUM($D$2:D338)),"")</f>
        <v>56</v>
      </c>
      <c r="E339" s="52">
        <f t="shared" si="28"/>
        <v>54.6</v>
      </c>
      <c r="F339" s="54"/>
      <c r="G339" s="3">
        <f t="shared" si="29"/>
        <v>4726.3749999999982</v>
      </c>
      <c r="H339" s="5"/>
      <c r="I339" s="5"/>
    </row>
    <row r="340" spans="1:9" x14ac:dyDescent="0.25">
      <c r="A340" s="4">
        <f t="shared" si="26"/>
        <v>45265</v>
      </c>
      <c r="B340" s="3">
        <f t="shared" si="27"/>
        <v>4726.3749999999982</v>
      </c>
      <c r="C340" s="3">
        <f t="shared" si="25"/>
        <v>56.716499999999982</v>
      </c>
      <c r="D340" s="3">
        <f>IF(SUM($C$2:C340)-SUM($D$2:D339)&gt;=15,INT(SUM($C$2:C340)-SUM($D$2:D339)),"")</f>
        <v>57</v>
      </c>
      <c r="E340" s="52">
        <f t="shared" si="28"/>
        <v>55.574999999999996</v>
      </c>
      <c r="F340" s="54"/>
      <c r="G340" s="3">
        <f t="shared" si="29"/>
        <v>4781.949999999998</v>
      </c>
      <c r="H340" s="5"/>
      <c r="I340" s="5"/>
    </row>
    <row r="341" spans="1:9" x14ac:dyDescent="0.25">
      <c r="A341" s="4">
        <f t="shared" si="26"/>
        <v>45266</v>
      </c>
      <c r="B341" s="3">
        <f t="shared" si="27"/>
        <v>4781.949999999998</v>
      </c>
      <c r="C341" s="3">
        <f t="shared" si="25"/>
        <v>57.38339999999998</v>
      </c>
      <c r="D341" s="3">
        <f>IF(SUM($C$2:C341)-SUM($D$2:D340)&gt;=15,INT(SUM($C$2:C341)-SUM($D$2:D340)),"")</f>
        <v>57</v>
      </c>
      <c r="E341" s="52">
        <f t="shared" si="28"/>
        <v>55.574999999999996</v>
      </c>
      <c r="F341" s="54"/>
      <c r="G341" s="3">
        <f t="shared" si="29"/>
        <v>4837.5249999999978</v>
      </c>
      <c r="H341" s="5"/>
      <c r="I341" s="5"/>
    </row>
    <row r="342" spans="1:9" x14ac:dyDescent="0.25">
      <c r="A342" s="4">
        <f t="shared" si="26"/>
        <v>45267</v>
      </c>
      <c r="B342" s="3">
        <f t="shared" si="27"/>
        <v>4837.5249999999978</v>
      </c>
      <c r="C342" s="3">
        <f t="shared" si="25"/>
        <v>58.050299999999972</v>
      </c>
      <c r="D342" s="3">
        <f>IF(SUM($C$2:C342)-SUM($D$2:D341)&gt;=15,INT(SUM($C$2:C342)-SUM($D$2:D341)),"")</f>
        <v>58</v>
      </c>
      <c r="E342" s="52">
        <f t="shared" si="28"/>
        <v>56.55</v>
      </c>
      <c r="F342" s="54"/>
      <c r="G342" s="3">
        <f t="shared" si="29"/>
        <v>4894.074999999998</v>
      </c>
      <c r="H342" s="5"/>
      <c r="I342" s="5"/>
    </row>
    <row r="343" spans="1:9" x14ac:dyDescent="0.25">
      <c r="A343" s="4">
        <f t="shared" si="26"/>
        <v>45268</v>
      </c>
      <c r="B343" s="3">
        <f t="shared" si="27"/>
        <v>4894.074999999998</v>
      </c>
      <c r="C343" s="3">
        <f t="shared" si="25"/>
        <v>58.728899999999975</v>
      </c>
      <c r="D343" s="3">
        <f>IF(SUM($C$2:C343)-SUM($D$2:D342)&gt;=15,INT(SUM($C$2:C343)-SUM($D$2:D342)),"")</f>
        <v>59</v>
      </c>
      <c r="E343" s="52">
        <f t="shared" si="28"/>
        <v>57.524999999999999</v>
      </c>
      <c r="F343" s="54"/>
      <c r="G343" s="3">
        <f t="shared" si="29"/>
        <v>4951.5999999999976</v>
      </c>
      <c r="H343" s="5"/>
      <c r="I343" s="5"/>
    </row>
    <row r="344" spans="1:9" x14ac:dyDescent="0.25">
      <c r="A344" s="4">
        <f t="shared" si="26"/>
        <v>45269</v>
      </c>
      <c r="B344" s="3">
        <f t="shared" si="27"/>
        <v>4951.5999999999976</v>
      </c>
      <c r="C344" s="3">
        <f t="shared" si="25"/>
        <v>59.419199999999975</v>
      </c>
      <c r="D344" s="3">
        <f>IF(SUM($C$2:C344)-SUM($D$2:D343)&gt;=15,INT(SUM($C$2:C344)-SUM($D$2:D343)),"")</f>
        <v>59</v>
      </c>
      <c r="E344" s="52">
        <f t="shared" si="28"/>
        <v>57.524999999999999</v>
      </c>
      <c r="F344" s="54"/>
      <c r="G344" s="3">
        <f t="shared" si="29"/>
        <v>5009.1249999999973</v>
      </c>
      <c r="H344" s="5"/>
      <c r="I344" s="5"/>
    </row>
    <row r="345" spans="1:9" x14ac:dyDescent="0.25">
      <c r="A345" s="4">
        <f t="shared" si="26"/>
        <v>45270</v>
      </c>
      <c r="B345" s="3">
        <f t="shared" si="27"/>
        <v>5009.1249999999973</v>
      </c>
      <c r="C345" s="3">
        <f t="shared" si="25"/>
        <v>60.109499999999969</v>
      </c>
      <c r="D345" s="3">
        <f>IF(SUM($C$2:C345)-SUM($D$2:D344)&gt;=15,INT(SUM($C$2:C345)-SUM($D$2:D344)),"")</f>
        <v>61</v>
      </c>
      <c r="E345" s="52">
        <f t="shared" si="28"/>
        <v>59.475000000000001</v>
      </c>
      <c r="F345" s="54"/>
      <c r="G345" s="3">
        <f t="shared" si="29"/>
        <v>5068.5999999999976</v>
      </c>
      <c r="H345" s="5"/>
      <c r="I345" s="5"/>
    </row>
    <row r="346" spans="1:9" x14ac:dyDescent="0.25">
      <c r="A346" s="4">
        <f t="shared" si="26"/>
        <v>45271</v>
      </c>
      <c r="B346" s="3">
        <f t="shared" si="27"/>
        <v>5068.5999999999976</v>
      </c>
      <c r="C346" s="3">
        <f t="shared" si="25"/>
        <v>60.823199999999972</v>
      </c>
      <c r="D346" s="3">
        <f>IF(SUM($C$2:C346)-SUM($D$2:D345)&gt;=15,INT(SUM($C$2:C346)-SUM($D$2:D345)),"")</f>
        <v>60</v>
      </c>
      <c r="E346" s="52">
        <f t="shared" si="28"/>
        <v>58.5</v>
      </c>
      <c r="F346" s="54"/>
      <c r="G346" s="3">
        <f t="shared" si="29"/>
        <v>5127.0999999999976</v>
      </c>
      <c r="H346" s="5"/>
      <c r="I346" s="5"/>
    </row>
    <row r="347" spans="1:9" x14ac:dyDescent="0.25">
      <c r="A347" s="4">
        <f t="shared" si="26"/>
        <v>45272</v>
      </c>
      <c r="B347" s="3">
        <f t="shared" si="27"/>
        <v>5127.0999999999976</v>
      </c>
      <c r="C347" s="3">
        <f t="shared" si="25"/>
        <v>61.52519999999997</v>
      </c>
      <c r="D347" s="3">
        <f>IF(SUM($C$2:C347)-SUM($D$2:D346)&gt;=15,INT(SUM($C$2:C347)-SUM($D$2:D346)),"")</f>
        <v>62</v>
      </c>
      <c r="E347" s="52">
        <f t="shared" si="28"/>
        <v>60.449999999999996</v>
      </c>
      <c r="F347" s="54"/>
      <c r="G347" s="3">
        <f t="shared" si="29"/>
        <v>5187.5499999999975</v>
      </c>
      <c r="H347" s="5"/>
      <c r="I347" s="5"/>
    </row>
    <row r="348" spans="1:9" x14ac:dyDescent="0.25">
      <c r="A348" s="4">
        <f t="shared" si="26"/>
        <v>45273</v>
      </c>
      <c r="B348" s="3">
        <f t="shared" si="27"/>
        <v>5187.5499999999975</v>
      </c>
      <c r="C348" s="3">
        <f t="shared" si="25"/>
        <v>62.25059999999997</v>
      </c>
      <c r="D348" s="3">
        <f>IF(SUM($C$2:C348)-SUM($D$2:D347)&gt;=15,INT(SUM($C$2:C348)-SUM($D$2:D347)),"")</f>
        <v>62</v>
      </c>
      <c r="E348" s="52">
        <f t="shared" si="28"/>
        <v>60.449999999999996</v>
      </c>
      <c r="F348" s="54"/>
      <c r="G348" s="3">
        <f t="shared" si="29"/>
        <v>5247.9999999999973</v>
      </c>
      <c r="H348" s="5"/>
      <c r="I348" s="5"/>
    </row>
    <row r="349" spans="1:9" x14ac:dyDescent="0.25">
      <c r="A349" s="4">
        <f t="shared" si="26"/>
        <v>45274</v>
      </c>
      <c r="B349" s="3">
        <f t="shared" si="27"/>
        <v>5247.9999999999973</v>
      </c>
      <c r="C349" s="3">
        <f t="shared" si="25"/>
        <v>62.975999999999971</v>
      </c>
      <c r="D349" s="3">
        <f>IF(SUM($C$2:C349)-SUM($D$2:D348)&gt;=15,INT(SUM($C$2:C349)-SUM($D$2:D348)),"")</f>
        <v>63</v>
      </c>
      <c r="E349" s="52">
        <f t="shared" si="28"/>
        <v>61.424999999999997</v>
      </c>
      <c r="F349" s="54"/>
      <c r="G349" s="3">
        <f t="shared" si="29"/>
        <v>5309.4249999999975</v>
      </c>
      <c r="H349" s="5"/>
      <c r="I349" s="5"/>
    </row>
    <row r="350" spans="1:9" x14ac:dyDescent="0.25">
      <c r="A350" s="4">
        <f t="shared" si="26"/>
        <v>45275</v>
      </c>
      <c r="B350" s="3">
        <f t="shared" si="27"/>
        <v>5309.4249999999975</v>
      </c>
      <c r="C350" s="3">
        <f t="shared" si="25"/>
        <v>63.713099999999969</v>
      </c>
      <c r="D350" s="3">
        <f>IF(SUM($C$2:C350)-SUM($D$2:D349)&gt;=15,INT(SUM($C$2:C350)-SUM($D$2:D349)),"")</f>
        <v>64</v>
      </c>
      <c r="E350" s="52">
        <f t="shared" si="28"/>
        <v>62.4</v>
      </c>
      <c r="F350" s="54"/>
      <c r="G350" s="3">
        <f t="shared" si="29"/>
        <v>5371.8249999999971</v>
      </c>
      <c r="H350" s="5"/>
      <c r="I350" s="5"/>
    </row>
    <row r="351" spans="1:9" x14ac:dyDescent="0.25">
      <c r="A351" s="4">
        <f t="shared" si="26"/>
        <v>45276</v>
      </c>
      <c r="B351" s="3">
        <f t="shared" si="27"/>
        <v>5371.8249999999971</v>
      </c>
      <c r="C351" s="3">
        <f t="shared" si="25"/>
        <v>64.461899999999972</v>
      </c>
      <c r="D351" s="3">
        <f>IF(SUM($C$2:C351)-SUM($D$2:D350)&gt;=15,INT(SUM($C$2:C351)-SUM($D$2:D350)),"")</f>
        <v>64</v>
      </c>
      <c r="E351" s="52">
        <f t="shared" si="28"/>
        <v>62.4</v>
      </c>
      <c r="F351" s="54"/>
      <c r="G351" s="3">
        <f t="shared" si="29"/>
        <v>5434.2249999999967</v>
      </c>
      <c r="H351" s="5"/>
      <c r="I351" s="5"/>
    </row>
    <row r="352" spans="1:9" x14ac:dyDescent="0.25">
      <c r="A352" s="4">
        <f t="shared" si="26"/>
        <v>45277</v>
      </c>
      <c r="B352" s="3">
        <f t="shared" si="27"/>
        <v>5434.2249999999967</v>
      </c>
      <c r="C352" s="3">
        <f t="shared" si="25"/>
        <v>65.21069999999996</v>
      </c>
      <c r="D352" s="3">
        <f>IF(SUM($C$2:C352)-SUM($D$2:D351)&gt;=15,INT(SUM($C$2:C352)-SUM($D$2:D351)),"")</f>
        <v>66</v>
      </c>
      <c r="E352" s="52">
        <f t="shared" si="28"/>
        <v>64.349999999999994</v>
      </c>
      <c r="F352" s="54"/>
      <c r="G352" s="3">
        <f t="shared" si="29"/>
        <v>5498.5749999999971</v>
      </c>
      <c r="H352" s="5"/>
      <c r="I352" s="5"/>
    </row>
    <row r="353" spans="1:9" x14ac:dyDescent="0.25">
      <c r="A353" s="4">
        <f t="shared" si="26"/>
        <v>45278</v>
      </c>
      <c r="B353" s="3">
        <f t="shared" si="27"/>
        <v>5498.5749999999971</v>
      </c>
      <c r="C353" s="3">
        <f t="shared" si="25"/>
        <v>65.982899999999972</v>
      </c>
      <c r="D353" s="3">
        <f>IF(SUM($C$2:C353)-SUM($D$2:D352)&gt;=15,INT(SUM($C$2:C353)-SUM($D$2:D352)),"")</f>
        <v>65</v>
      </c>
      <c r="E353" s="52">
        <f t="shared" si="28"/>
        <v>63.375</v>
      </c>
      <c r="F353" s="54"/>
      <c r="G353" s="3">
        <f t="shared" si="29"/>
        <v>5561.9499999999971</v>
      </c>
      <c r="H353" s="5"/>
      <c r="I353" s="5"/>
    </row>
    <row r="354" spans="1:9" x14ac:dyDescent="0.25">
      <c r="A354" s="4">
        <f t="shared" si="26"/>
        <v>45279</v>
      </c>
      <c r="B354" s="3">
        <f t="shared" si="27"/>
        <v>5561.9499999999971</v>
      </c>
      <c r="C354" s="3">
        <f t="shared" si="25"/>
        <v>66.743399999999966</v>
      </c>
      <c r="D354" s="3">
        <f>IF(SUM($C$2:C354)-SUM($D$2:D353)&gt;=15,INT(SUM($C$2:C354)-SUM($D$2:D353)),"")</f>
        <v>67</v>
      </c>
      <c r="E354" s="52">
        <f t="shared" si="28"/>
        <v>65.325000000000003</v>
      </c>
      <c r="F354" s="54"/>
      <c r="G354" s="3">
        <f t="shared" si="29"/>
        <v>5627.2749999999969</v>
      </c>
      <c r="H354" s="5"/>
      <c r="I354" s="5"/>
    </row>
    <row r="355" spans="1:9" x14ac:dyDescent="0.25">
      <c r="A355" s="4">
        <f t="shared" si="26"/>
        <v>45280</v>
      </c>
      <c r="B355" s="3">
        <f t="shared" si="27"/>
        <v>5627.2749999999969</v>
      </c>
      <c r="C355" s="3">
        <f t="shared" si="25"/>
        <v>67.527299999999968</v>
      </c>
      <c r="D355" s="3">
        <f>IF(SUM($C$2:C355)-SUM($D$2:D354)&gt;=15,INT(SUM($C$2:C355)-SUM($D$2:D354)),"")</f>
        <v>68</v>
      </c>
      <c r="E355" s="52">
        <f t="shared" si="28"/>
        <v>66.3</v>
      </c>
      <c r="F355" s="54"/>
      <c r="G355" s="3">
        <f t="shared" si="29"/>
        <v>5693.5749999999971</v>
      </c>
      <c r="H355" s="5"/>
      <c r="I355" s="5"/>
    </row>
    <row r="356" spans="1:9" x14ac:dyDescent="0.25">
      <c r="A356" s="4">
        <f t="shared" si="26"/>
        <v>45281</v>
      </c>
      <c r="B356" s="3">
        <f t="shared" si="27"/>
        <v>5693.5749999999971</v>
      </c>
      <c r="C356" s="3">
        <f t="shared" si="25"/>
        <v>68.322899999999962</v>
      </c>
      <c r="D356" s="3">
        <f>IF(SUM($C$2:C356)-SUM($D$2:D355)&gt;=15,INT(SUM($C$2:C356)-SUM($D$2:D355)),"")</f>
        <v>68</v>
      </c>
      <c r="E356" s="52">
        <f t="shared" si="28"/>
        <v>66.3</v>
      </c>
      <c r="F356" s="54"/>
      <c r="G356" s="3">
        <f t="shared" si="29"/>
        <v>5759.8749999999973</v>
      </c>
      <c r="H356" s="5"/>
      <c r="I356" s="5"/>
    </row>
    <row r="357" spans="1:9" x14ac:dyDescent="0.25">
      <c r="A357" s="4">
        <f t="shared" si="26"/>
        <v>45282</v>
      </c>
      <c r="B357" s="3">
        <f t="shared" si="27"/>
        <v>5759.8749999999973</v>
      </c>
      <c r="C357" s="3">
        <f t="shared" si="25"/>
        <v>69.118499999999969</v>
      </c>
      <c r="D357" s="3">
        <f>IF(SUM($C$2:C357)-SUM($D$2:D356)&gt;=15,INT(SUM($C$2:C357)-SUM($D$2:D356)),"")</f>
        <v>69</v>
      </c>
      <c r="E357" s="52">
        <f t="shared" si="28"/>
        <v>67.274999999999991</v>
      </c>
      <c r="F357" s="54"/>
      <c r="G357" s="3">
        <f t="shared" si="29"/>
        <v>5827.1499999999969</v>
      </c>
      <c r="H357" s="5"/>
      <c r="I357" s="5"/>
    </row>
    <row r="358" spans="1:9" x14ac:dyDescent="0.25">
      <c r="A358" s="4">
        <f t="shared" si="26"/>
        <v>45283</v>
      </c>
      <c r="B358" s="3">
        <f t="shared" si="27"/>
        <v>5827.1499999999969</v>
      </c>
      <c r="C358" s="3">
        <f t="shared" si="25"/>
        <v>69.925799999999967</v>
      </c>
      <c r="D358" s="3">
        <f>IF(SUM($C$2:C358)-SUM($D$2:D357)&gt;=15,INT(SUM($C$2:C358)-SUM($D$2:D357)),"")</f>
        <v>70</v>
      </c>
      <c r="E358" s="52">
        <f t="shared" si="28"/>
        <v>68.25</v>
      </c>
      <c r="F358" s="54"/>
      <c r="G358" s="3">
        <f t="shared" si="29"/>
        <v>5895.3999999999969</v>
      </c>
      <c r="H358" s="5"/>
      <c r="I358" s="5"/>
    </row>
    <row r="359" spans="1:9" x14ac:dyDescent="0.25">
      <c r="A359" s="4">
        <f t="shared" si="26"/>
        <v>45284</v>
      </c>
      <c r="B359" s="3">
        <f t="shared" si="27"/>
        <v>5895.3999999999969</v>
      </c>
      <c r="C359" s="3">
        <f t="shared" si="25"/>
        <v>70.744799999999969</v>
      </c>
      <c r="D359" s="3">
        <f>IF(SUM($C$2:C359)-SUM($D$2:D358)&gt;=15,INT(SUM($C$2:C359)-SUM($D$2:D358)),"")</f>
        <v>71</v>
      </c>
      <c r="E359" s="52">
        <f t="shared" si="28"/>
        <v>69.224999999999994</v>
      </c>
      <c r="F359" s="54"/>
      <c r="G359" s="3">
        <f t="shared" si="29"/>
        <v>5964.6249999999973</v>
      </c>
      <c r="H359" s="5"/>
      <c r="I359" s="5"/>
    </row>
    <row r="360" spans="1:9" x14ac:dyDescent="0.25">
      <c r="A360" s="4">
        <f t="shared" si="26"/>
        <v>45285</v>
      </c>
      <c r="B360" s="3">
        <f t="shared" si="27"/>
        <v>5964.6249999999973</v>
      </c>
      <c r="C360" s="3">
        <f t="shared" si="25"/>
        <v>71.575499999999963</v>
      </c>
      <c r="D360" s="3">
        <f>IF(SUM($C$2:C360)-SUM($D$2:D359)&gt;=15,INT(SUM($C$2:C360)-SUM($D$2:D359)),"")</f>
        <v>71</v>
      </c>
      <c r="E360" s="52">
        <f t="shared" si="28"/>
        <v>69.224999999999994</v>
      </c>
      <c r="F360" s="54"/>
      <c r="G360" s="3">
        <f t="shared" si="29"/>
        <v>6033.8499999999976</v>
      </c>
      <c r="H360" s="5"/>
      <c r="I360" s="5"/>
    </row>
    <row r="361" spans="1:9" x14ac:dyDescent="0.25">
      <c r="A361" s="4">
        <f t="shared" si="26"/>
        <v>45286</v>
      </c>
      <c r="B361" s="3">
        <f t="shared" si="27"/>
        <v>6033.8499999999976</v>
      </c>
      <c r="C361" s="3">
        <f t="shared" si="25"/>
        <v>72.40619999999997</v>
      </c>
      <c r="D361" s="3">
        <f>IF(SUM($C$2:C361)-SUM($D$2:D360)&gt;=15,INT(SUM($C$2:C361)-SUM($D$2:D360)),"")</f>
        <v>73</v>
      </c>
      <c r="E361" s="52">
        <f t="shared" si="28"/>
        <v>71.174999999999997</v>
      </c>
      <c r="F361" s="54"/>
      <c r="G361" s="3">
        <f t="shared" si="29"/>
        <v>6105.0249999999978</v>
      </c>
      <c r="H361" s="5"/>
      <c r="I361" s="5"/>
    </row>
    <row r="362" spans="1:9" x14ac:dyDescent="0.25">
      <c r="A362" s="4">
        <f t="shared" si="26"/>
        <v>45287</v>
      </c>
      <c r="B362" s="3">
        <f t="shared" si="27"/>
        <v>6105.0249999999978</v>
      </c>
      <c r="C362" s="3">
        <f t="shared" si="25"/>
        <v>73.260299999999972</v>
      </c>
      <c r="D362" s="3">
        <f>IF(SUM($C$2:C362)-SUM($D$2:D361)&gt;=15,INT(SUM($C$2:C362)-SUM($D$2:D361)),"")</f>
        <v>73</v>
      </c>
      <c r="E362" s="52">
        <f t="shared" si="28"/>
        <v>71.174999999999997</v>
      </c>
      <c r="F362" s="54"/>
      <c r="G362" s="3">
        <f t="shared" si="29"/>
        <v>6176.199999999998</v>
      </c>
      <c r="H362" s="5"/>
      <c r="I362" s="5"/>
    </row>
    <row r="363" spans="1:9" x14ac:dyDescent="0.25">
      <c r="A363" s="4">
        <f t="shared" si="26"/>
        <v>45288</v>
      </c>
      <c r="B363" s="3">
        <f t="shared" si="27"/>
        <v>6176.199999999998</v>
      </c>
      <c r="C363" s="3">
        <f t="shared" si="25"/>
        <v>74.114399999999975</v>
      </c>
      <c r="D363" s="3">
        <f>IF(SUM($C$2:C363)-SUM($D$2:D362)&gt;=15,INT(SUM($C$2:C363)-SUM($D$2:D362)),"")</f>
        <v>74</v>
      </c>
      <c r="E363" s="52">
        <f t="shared" si="28"/>
        <v>72.149999999999991</v>
      </c>
      <c r="F363" s="54"/>
      <c r="G363" s="3">
        <f t="shared" si="29"/>
        <v>6248.3499999999976</v>
      </c>
      <c r="H363" s="5"/>
      <c r="I363" s="5"/>
    </row>
    <row r="364" spans="1:9" x14ac:dyDescent="0.25">
      <c r="A364" s="4">
        <f t="shared" si="26"/>
        <v>45289</v>
      </c>
      <c r="B364" s="3">
        <f t="shared" si="27"/>
        <v>6248.3499999999976</v>
      </c>
      <c r="C364" s="3">
        <f t="shared" si="25"/>
        <v>74.980199999999968</v>
      </c>
      <c r="D364" s="3">
        <f>IF(SUM($C$2:C364)-SUM($D$2:D363)&gt;=15,INT(SUM($C$2:C364)-SUM($D$2:D363)),"")</f>
        <v>75</v>
      </c>
      <c r="E364" s="52">
        <f t="shared" si="28"/>
        <v>73.125</v>
      </c>
      <c r="F364" s="54"/>
      <c r="G364" s="3">
        <f t="shared" si="29"/>
        <v>6321.4749999999976</v>
      </c>
      <c r="H364" s="5"/>
      <c r="I364" s="5"/>
    </row>
    <row r="365" spans="1:9" x14ac:dyDescent="0.25">
      <c r="A365" s="4">
        <f t="shared" si="26"/>
        <v>45290</v>
      </c>
      <c r="B365" s="3">
        <f t="shared" si="27"/>
        <v>6321.4749999999976</v>
      </c>
      <c r="C365" s="3">
        <f t="shared" si="25"/>
        <v>75.85769999999998</v>
      </c>
      <c r="D365" s="3">
        <f>IF(SUM($C$2:C365)-SUM($D$2:D364)&gt;=15,INT(SUM($C$2:C365)-SUM($D$2:D364)),"")</f>
        <v>76</v>
      </c>
      <c r="E365" s="52">
        <f t="shared" si="28"/>
        <v>74.099999999999994</v>
      </c>
      <c r="F365" s="54"/>
      <c r="G365" s="3">
        <f t="shared" si="29"/>
        <v>6395.574999999998</v>
      </c>
      <c r="H365" s="5"/>
      <c r="I365" s="5"/>
    </row>
    <row r="366" spans="1:9" x14ac:dyDescent="0.25">
      <c r="A366" s="4">
        <f t="shared" si="26"/>
        <v>45291</v>
      </c>
      <c r="B366" s="3">
        <f t="shared" si="27"/>
        <v>6395.574999999998</v>
      </c>
      <c r="C366" s="3">
        <f t="shared" si="25"/>
        <v>76.746899999999982</v>
      </c>
      <c r="D366" s="3">
        <f>IF(SUM($C$2:C366)-SUM($D$2:D365)&gt;=15,INT(SUM($C$2:C366)-SUM($D$2:D365)),"")</f>
        <v>77</v>
      </c>
      <c r="E366" s="52">
        <f t="shared" si="28"/>
        <v>75.075000000000003</v>
      </c>
      <c r="F366" s="54"/>
      <c r="G366" s="3">
        <f t="shared" si="29"/>
        <v>6470.6499999999978</v>
      </c>
      <c r="H366" s="5"/>
      <c r="I366" s="5"/>
    </row>
  </sheetData>
  <mergeCells count="1"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zoomScale="115" zoomScaleNormal="115" workbookViewId="0">
      <selection activeCell="D4" sqref="D4"/>
    </sheetView>
  </sheetViews>
  <sheetFormatPr defaultRowHeight="15" x14ac:dyDescent="0.25"/>
  <cols>
    <col min="1" max="1" width="1.7109375" customWidth="1"/>
    <col min="2" max="2" width="27.140625" customWidth="1"/>
    <col min="3" max="3" width="1.7109375" customWidth="1"/>
    <col min="4" max="4" width="20.85546875" customWidth="1"/>
    <col min="5" max="5" width="14.140625" customWidth="1"/>
    <col min="6" max="6" width="20.7109375" customWidth="1"/>
    <col min="7" max="7" width="18.85546875" customWidth="1"/>
    <col min="8" max="10" width="20.7109375" customWidth="1"/>
  </cols>
  <sheetData>
    <row r="1" spans="2:10" ht="5.0999999999999996" customHeight="1" x14ac:dyDescent="0.25"/>
    <row r="2" spans="2:10" x14ac:dyDescent="0.25">
      <c r="B2" s="7" t="s">
        <v>2</v>
      </c>
      <c r="D2" s="27">
        <v>45184</v>
      </c>
      <c r="F2" s="8" t="s">
        <v>12</v>
      </c>
    </row>
    <row r="3" spans="2:10" ht="5.0999999999999996" customHeight="1" x14ac:dyDescent="0.25"/>
    <row r="4" spans="2:10" x14ac:dyDescent="0.25">
      <c r="B4" s="7" t="s">
        <v>38</v>
      </c>
      <c r="C4" s="9"/>
      <c r="D4" s="28">
        <v>25000</v>
      </c>
      <c r="F4" s="8" t="s">
        <v>15</v>
      </c>
    </row>
    <row r="5" spans="2:10" ht="5.0999999999999996" customHeight="1" x14ac:dyDescent="0.25"/>
    <row r="6" spans="2:10" x14ac:dyDescent="0.25">
      <c r="B6" s="7" t="s">
        <v>0</v>
      </c>
      <c r="C6" s="10"/>
      <c r="D6" s="29">
        <v>1.2E-2</v>
      </c>
      <c r="F6" s="11" t="s">
        <v>13</v>
      </c>
    </row>
    <row r="7" spans="2:10" ht="5.0999999999999996" customHeight="1" x14ac:dyDescent="0.25"/>
    <row r="8" spans="2:10" x14ac:dyDescent="0.25">
      <c r="B8" s="7" t="s">
        <v>1</v>
      </c>
      <c r="D8" s="30" t="s">
        <v>5</v>
      </c>
      <c r="F8" s="8" t="s">
        <v>14</v>
      </c>
    </row>
    <row r="9" spans="2:10" ht="5.0999999999999996" customHeight="1" x14ac:dyDescent="0.25"/>
    <row r="10" spans="2:10" x14ac:dyDescent="0.25">
      <c r="B10" s="7" t="s">
        <v>10</v>
      </c>
      <c r="D10" s="12">
        <f>SUM(G13:G37)</f>
        <v>2853238.5356516554</v>
      </c>
      <c r="F10" s="8" t="s">
        <v>16</v>
      </c>
    </row>
    <row r="12" spans="2:10" ht="34.5" customHeight="1" x14ac:dyDescent="0.25">
      <c r="D12" s="13" t="s">
        <v>3</v>
      </c>
      <c r="E12" s="13" t="s">
        <v>4</v>
      </c>
      <c r="F12" s="13" t="s">
        <v>8</v>
      </c>
      <c r="G12" s="13" t="s">
        <v>11</v>
      </c>
      <c r="H12" s="13" t="s">
        <v>9</v>
      </c>
      <c r="I12" s="13" t="s">
        <v>6</v>
      </c>
      <c r="J12" s="13" t="s">
        <v>7</v>
      </c>
    </row>
    <row r="13" spans="2:10" ht="18" customHeight="1" x14ac:dyDescent="0.25">
      <c r="D13" s="14" t="str">
        <f>TEXT(D2,"mmmm yyyy")</f>
        <v>September 2023</v>
      </c>
      <c r="E13" s="15">
        <f>DAY(EOMONTH(D13,0))-DAY(D2)</f>
        <v>15</v>
      </c>
      <c r="F13" s="16">
        <f>FV($D$6,E13,0,-I13,0)-I13</f>
        <v>4898.3826765179147</v>
      </c>
      <c r="G13" s="16">
        <f>IF(LEFT($D$8,3)="100",100,VALUE(LEFT($D$8,2)))*F13/100</f>
        <v>2449.1913382589573</v>
      </c>
      <c r="H13" s="16">
        <f>F13-G13</f>
        <v>2449.1913382589573</v>
      </c>
      <c r="I13" s="16">
        <f>D4</f>
        <v>25000</v>
      </c>
      <c r="J13" s="17">
        <f>I13+H13</f>
        <v>27449.191338258956</v>
      </c>
    </row>
    <row r="14" spans="2:10" ht="18" customHeight="1" x14ac:dyDescent="0.25">
      <c r="D14" s="18" t="str">
        <f>TEXT(EDATE(D13,1),"mmmm yyyy")</f>
        <v>October 2023</v>
      </c>
      <c r="E14" s="19">
        <f>DAY(EOMONTH(D14,0))</f>
        <v>31</v>
      </c>
      <c r="F14" s="20">
        <f>FV($D$6,E14,0,-J13,0)-I14</f>
        <v>12281.43779423066</v>
      </c>
      <c r="G14" s="20">
        <f t="shared" ref="G14:G36" si="0">IF(LEFT($D$8,3)="100",100,VALUE(LEFT($D$8,2)))*F14/100</f>
        <v>6140.71889711533</v>
      </c>
      <c r="H14" s="20">
        <f>F14-G14</f>
        <v>6140.71889711533</v>
      </c>
      <c r="I14" s="20">
        <f>J13</f>
        <v>27449.191338258956</v>
      </c>
      <c r="J14" s="21">
        <f>H14+I14</f>
        <v>33589.910235374286</v>
      </c>
    </row>
    <row r="15" spans="2:10" ht="18" customHeight="1" x14ac:dyDescent="0.25">
      <c r="D15" s="18" t="str">
        <f t="shared" ref="D15:D36" si="1">TEXT(EDATE(D14,1),"mmmm yyyy")</f>
        <v>November 2023</v>
      </c>
      <c r="E15" s="19">
        <f t="shared" ref="E15:E20" si="2">DAY(EOMONTH(D15,0))</f>
        <v>30</v>
      </c>
      <c r="F15" s="20">
        <f t="shared" ref="F15:F20" si="3">FV($D$6,E15,0,-J14,0)-I15</f>
        <v>14452.437056632589</v>
      </c>
      <c r="G15" s="20">
        <f t="shared" si="0"/>
        <v>7226.2185283162944</v>
      </c>
      <c r="H15" s="20">
        <f t="shared" ref="H15:H20" si="4">F15-G15</f>
        <v>7226.2185283162944</v>
      </c>
      <c r="I15" s="20">
        <f t="shared" ref="I15:I36" si="5">J14</f>
        <v>33589.910235374286</v>
      </c>
      <c r="J15" s="21">
        <f t="shared" ref="J15:J36" si="6">H15+I15</f>
        <v>40816.128763690576</v>
      </c>
    </row>
    <row r="16" spans="2:10" ht="18" customHeight="1" x14ac:dyDescent="0.25">
      <c r="D16" s="18" t="str">
        <f t="shared" si="1"/>
        <v>December 2023</v>
      </c>
      <c r="E16" s="19">
        <f t="shared" si="2"/>
        <v>31</v>
      </c>
      <c r="F16" s="20">
        <f t="shared" si="3"/>
        <v>18262.131668479589</v>
      </c>
      <c r="G16" s="20">
        <f t="shared" si="0"/>
        <v>9131.0658342397946</v>
      </c>
      <c r="H16" s="20">
        <f t="shared" si="4"/>
        <v>9131.0658342397946</v>
      </c>
      <c r="I16" s="20">
        <f t="shared" si="5"/>
        <v>40816.128763690576</v>
      </c>
      <c r="J16" s="21">
        <f t="shared" si="6"/>
        <v>49947.194597930371</v>
      </c>
    </row>
    <row r="17" spans="4:10" ht="18" customHeight="1" x14ac:dyDescent="0.25">
      <c r="D17" s="18" t="str">
        <f t="shared" si="1"/>
        <v>January 2024</v>
      </c>
      <c r="E17" s="19">
        <f t="shared" si="2"/>
        <v>31</v>
      </c>
      <c r="F17" s="20">
        <f t="shared" si="3"/>
        <v>22347.593263915929</v>
      </c>
      <c r="G17" s="20">
        <f t="shared" si="0"/>
        <v>11173.796631957965</v>
      </c>
      <c r="H17" s="20">
        <f t="shared" si="4"/>
        <v>11173.796631957965</v>
      </c>
      <c r="I17" s="20">
        <f t="shared" si="5"/>
        <v>49947.194597930371</v>
      </c>
      <c r="J17" s="21">
        <f t="shared" si="6"/>
        <v>61120.991229888336</v>
      </c>
    </row>
    <row r="18" spans="4:10" ht="18" customHeight="1" x14ac:dyDescent="0.25">
      <c r="D18" s="18" t="str">
        <f t="shared" si="1"/>
        <v>February 2024</v>
      </c>
      <c r="E18" s="19">
        <f t="shared" si="2"/>
        <v>29</v>
      </c>
      <c r="F18" s="20">
        <f t="shared" si="3"/>
        <v>25261.40585300461</v>
      </c>
      <c r="G18" s="20">
        <f t="shared" si="0"/>
        <v>12630.702926502305</v>
      </c>
      <c r="H18" s="20">
        <f t="shared" si="4"/>
        <v>12630.702926502305</v>
      </c>
      <c r="I18" s="20">
        <f t="shared" si="5"/>
        <v>61120.991229888336</v>
      </c>
      <c r="J18" s="21">
        <f t="shared" si="6"/>
        <v>73751.694156390644</v>
      </c>
    </row>
    <row r="19" spans="4:10" ht="18" customHeight="1" x14ac:dyDescent="0.25">
      <c r="D19" s="18" t="str">
        <f t="shared" si="1"/>
        <v>March 2024</v>
      </c>
      <c r="E19" s="19">
        <f t="shared" si="2"/>
        <v>31</v>
      </c>
      <c r="F19" s="20">
        <f t="shared" si="3"/>
        <v>32998.307048060669</v>
      </c>
      <c r="G19" s="20">
        <f t="shared" si="0"/>
        <v>16499.153524030335</v>
      </c>
      <c r="H19" s="20">
        <f t="shared" si="4"/>
        <v>16499.153524030335</v>
      </c>
      <c r="I19" s="20">
        <f t="shared" si="5"/>
        <v>73751.694156390644</v>
      </c>
      <c r="J19" s="21">
        <f t="shared" si="6"/>
        <v>90250.847680420979</v>
      </c>
    </row>
    <row r="20" spans="4:10" ht="18" customHeight="1" x14ac:dyDescent="0.25">
      <c r="D20" s="18" t="str">
        <f t="shared" si="1"/>
        <v>April 2024</v>
      </c>
      <c r="E20" s="19">
        <f t="shared" si="2"/>
        <v>30</v>
      </c>
      <c r="F20" s="20">
        <f t="shared" si="3"/>
        <v>38831.443319410391</v>
      </c>
      <c r="G20" s="20">
        <f t="shared" si="0"/>
        <v>19415.721659705196</v>
      </c>
      <c r="H20" s="20">
        <f t="shared" si="4"/>
        <v>19415.721659705196</v>
      </c>
      <c r="I20" s="20">
        <f t="shared" si="5"/>
        <v>90250.847680420979</v>
      </c>
      <c r="J20" s="21">
        <f t="shared" si="6"/>
        <v>109666.56934012618</v>
      </c>
    </row>
    <row r="21" spans="4:10" ht="18" customHeight="1" x14ac:dyDescent="0.25">
      <c r="D21" s="18" t="str">
        <f t="shared" si="1"/>
        <v>May 2024</v>
      </c>
      <c r="E21" s="19">
        <f t="shared" ref="E21:E36" si="7">DAY(EOMONTH(D21,0))</f>
        <v>31</v>
      </c>
      <c r="F21" s="20">
        <f t="shared" ref="F21:F36" si="8">FV($D$6,E21,0,-J20,0)-I21</f>
        <v>49067.49830477417</v>
      </c>
      <c r="G21" s="20">
        <f t="shared" ref="G21:G33" si="9">IF(LEFT($D$8,3)="100",100,VALUE(LEFT($D$8,2)))*F21/100</f>
        <v>24533.749152387081</v>
      </c>
      <c r="H21" s="20">
        <f t="shared" ref="H21:H33" si="10">F21-G21</f>
        <v>24533.749152387089</v>
      </c>
      <c r="I21" s="20">
        <f t="shared" ref="I21:I33" si="11">J20</f>
        <v>109666.56934012618</v>
      </c>
      <c r="J21" s="21">
        <f t="shared" ref="J21:J33" si="12">H21+I21</f>
        <v>134200.31849251327</v>
      </c>
    </row>
    <row r="22" spans="4:10" ht="18" customHeight="1" x14ac:dyDescent="0.25">
      <c r="D22" s="18" t="str">
        <f t="shared" si="1"/>
        <v>June 2024</v>
      </c>
      <c r="E22" s="19">
        <f t="shared" si="7"/>
        <v>30</v>
      </c>
      <c r="F22" s="20">
        <f t="shared" si="8"/>
        <v>57741.197949095484</v>
      </c>
      <c r="G22" s="20">
        <f t="shared" si="9"/>
        <v>28870.598974547742</v>
      </c>
      <c r="H22" s="20">
        <f t="shared" si="10"/>
        <v>28870.598974547742</v>
      </c>
      <c r="I22" s="20">
        <f t="shared" si="11"/>
        <v>134200.31849251327</v>
      </c>
      <c r="J22" s="21">
        <f t="shared" si="12"/>
        <v>163070.91746706102</v>
      </c>
    </row>
    <row r="23" spans="4:10" ht="18" customHeight="1" x14ac:dyDescent="0.25">
      <c r="D23" s="18" t="str">
        <f t="shared" si="1"/>
        <v>July 2024</v>
      </c>
      <c r="E23" s="19">
        <f t="shared" si="7"/>
        <v>31</v>
      </c>
      <c r="F23" s="20">
        <f t="shared" si="8"/>
        <v>72961.906390604126</v>
      </c>
      <c r="G23" s="20">
        <f t="shared" si="9"/>
        <v>36480.953195302063</v>
      </c>
      <c r="H23" s="20">
        <f t="shared" si="10"/>
        <v>36480.953195302063</v>
      </c>
      <c r="I23" s="20">
        <f t="shared" si="11"/>
        <v>163070.91746706102</v>
      </c>
      <c r="J23" s="21">
        <f t="shared" si="12"/>
        <v>199551.87066236307</v>
      </c>
    </row>
    <row r="24" spans="4:10" ht="18" customHeight="1" x14ac:dyDescent="0.25">
      <c r="D24" s="18" t="str">
        <f t="shared" si="1"/>
        <v>August 2024</v>
      </c>
      <c r="E24" s="19">
        <f t="shared" si="7"/>
        <v>31</v>
      </c>
      <c r="F24" s="20">
        <f t="shared" si="8"/>
        <v>89284.374758474121</v>
      </c>
      <c r="G24" s="20">
        <f t="shared" si="9"/>
        <v>44642.187379237061</v>
      </c>
      <c r="H24" s="20">
        <f t="shared" si="10"/>
        <v>44642.187379237061</v>
      </c>
      <c r="I24" s="20">
        <f t="shared" si="11"/>
        <v>199551.87066236307</v>
      </c>
      <c r="J24" s="21">
        <f t="shared" si="12"/>
        <v>244194.05804160013</v>
      </c>
    </row>
    <row r="25" spans="4:10" ht="18" customHeight="1" x14ac:dyDescent="0.25">
      <c r="D25" s="18" t="str">
        <f t="shared" si="1"/>
        <v>September 2024</v>
      </c>
      <c r="E25" s="19">
        <f t="shared" si="7"/>
        <v>30</v>
      </c>
      <c r="F25" s="20">
        <f t="shared" si="8"/>
        <v>105067.24277379081</v>
      </c>
      <c r="G25" s="20">
        <f t="shared" si="9"/>
        <v>52533.6213868954</v>
      </c>
      <c r="H25" s="20">
        <f t="shared" si="10"/>
        <v>52533.621386895415</v>
      </c>
      <c r="I25" s="20">
        <f t="shared" si="11"/>
        <v>244194.05804160013</v>
      </c>
      <c r="J25" s="21">
        <f t="shared" si="12"/>
        <v>296727.67942849552</v>
      </c>
    </row>
    <row r="26" spans="4:10" ht="18" customHeight="1" x14ac:dyDescent="0.25">
      <c r="D26" s="18" t="str">
        <f t="shared" si="1"/>
        <v>October 2024</v>
      </c>
      <c r="E26" s="19">
        <f t="shared" si="7"/>
        <v>31</v>
      </c>
      <c r="F26" s="20">
        <f t="shared" si="8"/>
        <v>132763.20208559668</v>
      </c>
      <c r="G26" s="20">
        <f t="shared" si="9"/>
        <v>66381.601042798342</v>
      </c>
      <c r="H26" s="20">
        <f t="shared" si="10"/>
        <v>66381.601042798342</v>
      </c>
      <c r="I26" s="20">
        <f t="shared" si="11"/>
        <v>296727.67942849552</v>
      </c>
      <c r="J26" s="21">
        <f t="shared" si="12"/>
        <v>363109.28047129384</v>
      </c>
    </row>
    <row r="27" spans="4:10" ht="18" customHeight="1" x14ac:dyDescent="0.25">
      <c r="D27" s="18" t="str">
        <f t="shared" si="1"/>
        <v>November 2024</v>
      </c>
      <c r="E27" s="19">
        <f t="shared" si="7"/>
        <v>30</v>
      </c>
      <c r="F27" s="20">
        <f t="shared" si="8"/>
        <v>156231.85605193832</v>
      </c>
      <c r="G27" s="20">
        <f t="shared" si="9"/>
        <v>78115.928025969159</v>
      </c>
      <c r="H27" s="20">
        <f t="shared" si="10"/>
        <v>78115.928025969159</v>
      </c>
      <c r="I27" s="20">
        <f t="shared" si="11"/>
        <v>363109.28047129384</v>
      </c>
      <c r="J27" s="21">
        <f t="shared" si="12"/>
        <v>441225.20849726303</v>
      </c>
    </row>
    <row r="28" spans="4:10" ht="18" customHeight="1" x14ac:dyDescent="0.25">
      <c r="D28" s="18" t="str">
        <f t="shared" si="1"/>
        <v>December 2024</v>
      </c>
      <c r="E28" s="19">
        <f t="shared" si="7"/>
        <v>31</v>
      </c>
      <c r="F28" s="20">
        <f t="shared" si="8"/>
        <v>197414.92143168172</v>
      </c>
      <c r="G28" s="20">
        <f t="shared" si="9"/>
        <v>98707.460715840862</v>
      </c>
      <c r="H28" s="20">
        <f t="shared" si="10"/>
        <v>98707.460715840862</v>
      </c>
      <c r="I28" s="20">
        <f t="shared" si="11"/>
        <v>441225.20849726303</v>
      </c>
      <c r="J28" s="21">
        <f t="shared" si="12"/>
        <v>539932.66921310383</v>
      </c>
    </row>
    <row r="29" spans="4:10" ht="18" customHeight="1" x14ac:dyDescent="0.25">
      <c r="D29" s="18" t="str">
        <f t="shared" si="1"/>
        <v>January 2025</v>
      </c>
      <c r="E29" s="19">
        <f t="shared" si="7"/>
        <v>31</v>
      </c>
      <c r="F29" s="20">
        <f t="shared" si="8"/>
        <v>241579.04720388213</v>
      </c>
      <c r="G29" s="20">
        <f t="shared" si="9"/>
        <v>120789.52360194105</v>
      </c>
      <c r="H29" s="20">
        <f t="shared" si="10"/>
        <v>120789.52360194108</v>
      </c>
      <c r="I29" s="20">
        <f t="shared" si="11"/>
        <v>539932.66921310383</v>
      </c>
      <c r="J29" s="21">
        <f t="shared" si="12"/>
        <v>660722.19281504489</v>
      </c>
    </row>
    <row r="30" spans="4:10" ht="18" customHeight="1" x14ac:dyDescent="0.25">
      <c r="D30" s="18" t="str">
        <f t="shared" si="1"/>
        <v>February 2025</v>
      </c>
      <c r="E30" s="19">
        <f t="shared" si="7"/>
        <v>28</v>
      </c>
      <c r="F30" s="20">
        <f t="shared" si="8"/>
        <v>262004.84081475961</v>
      </c>
      <c r="G30" s="20">
        <f t="shared" si="9"/>
        <v>131002.4204073798</v>
      </c>
      <c r="H30" s="20">
        <f t="shared" si="10"/>
        <v>131002.4204073798</v>
      </c>
      <c r="I30" s="20">
        <f t="shared" si="11"/>
        <v>660722.19281504489</v>
      </c>
      <c r="J30" s="21">
        <f t="shared" si="12"/>
        <v>791724.61322242464</v>
      </c>
    </row>
    <row r="31" spans="4:10" ht="18" customHeight="1" x14ac:dyDescent="0.25">
      <c r="D31" s="18" t="str">
        <f t="shared" si="1"/>
        <v>March 2025</v>
      </c>
      <c r="E31" s="19">
        <f t="shared" si="7"/>
        <v>31</v>
      </c>
      <c r="F31" s="20">
        <f t="shared" si="8"/>
        <v>354236.90511056338</v>
      </c>
      <c r="G31" s="20">
        <f t="shared" si="9"/>
        <v>177118.45255528169</v>
      </c>
      <c r="H31" s="20">
        <f t="shared" si="10"/>
        <v>177118.45255528169</v>
      </c>
      <c r="I31" s="20">
        <f t="shared" si="11"/>
        <v>791724.61322242464</v>
      </c>
      <c r="J31" s="21">
        <f t="shared" si="12"/>
        <v>968843.06577770633</v>
      </c>
    </row>
    <row r="32" spans="4:10" ht="18" customHeight="1" x14ac:dyDescent="0.25">
      <c r="D32" s="18" t="str">
        <f t="shared" si="1"/>
        <v>April 2025</v>
      </c>
      <c r="E32" s="19">
        <f t="shared" si="7"/>
        <v>30</v>
      </c>
      <c r="F32" s="20">
        <f t="shared" si="8"/>
        <v>416855.63693949033</v>
      </c>
      <c r="G32" s="20">
        <f t="shared" si="9"/>
        <v>208427.81846974519</v>
      </c>
      <c r="H32" s="20">
        <f t="shared" si="10"/>
        <v>208427.81846974514</v>
      </c>
      <c r="I32" s="20">
        <f t="shared" si="11"/>
        <v>968843.06577770633</v>
      </c>
      <c r="J32" s="21">
        <f t="shared" si="12"/>
        <v>1177270.8842474516</v>
      </c>
    </row>
    <row r="33" spans="4:10" ht="18" customHeight="1" x14ac:dyDescent="0.25">
      <c r="D33" s="18" t="str">
        <f t="shared" si="1"/>
        <v>May 2025</v>
      </c>
      <c r="E33" s="19">
        <f t="shared" si="7"/>
        <v>31</v>
      </c>
      <c r="F33" s="20">
        <f t="shared" si="8"/>
        <v>526739.71169749857</v>
      </c>
      <c r="G33" s="20">
        <f t="shared" si="9"/>
        <v>263369.85584874928</v>
      </c>
      <c r="H33" s="20">
        <f t="shared" si="10"/>
        <v>263369.85584874928</v>
      </c>
      <c r="I33" s="20">
        <f t="shared" si="11"/>
        <v>1177270.8842474516</v>
      </c>
      <c r="J33" s="21">
        <f t="shared" si="12"/>
        <v>1440640.7400962007</v>
      </c>
    </row>
    <row r="34" spans="4:10" ht="18" customHeight="1" x14ac:dyDescent="0.25">
      <c r="D34" s="18" t="str">
        <f t="shared" si="1"/>
        <v>June 2025</v>
      </c>
      <c r="E34" s="19">
        <f t="shared" si="7"/>
        <v>30</v>
      </c>
      <c r="F34" s="20">
        <f t="shared" si="8"/>
        <v>619851.89813142503</v>
      </c>
      <c r="G34" s="20">
        <f t="shared" si="0"/>
        <v>309925.94906571251</v>
      </c>
      <c r="H34" s="20">
        <f t="shared" ref="H34:H36" si="13">F34-G34</f>
        <v>309925.94906571251</v>
      </c>
      <c r="I34" s="20">
        <f t="shared" si="5"/>
        <v>1440640.7400962007</v>
      </c>
      <c r="J34" s="21">
        <f t="shared" si="6"/>
        <v>1750566.6891619132</v>
      </c>
    </row>
    <row r="35" spans="4:10" ht="18" customHeight="1" x14ac:dyDescent="0.25">
      <c r="D35" s="18" t="str">
        <f t="shared" si="1"/>
        <v>July 2025</v>
      </c>
      <c r="E35" s="19">
        <f t="shared" si="7"/>
        <v>31</v>
      </c>
      <c r="F35" s="20">
        <f t="shared" si="8"/>
        <v>783246.23966711084</v>
      </c>
      <c r="G35" s="20">
        <f t="shared" si="0"/>
        <v>391623.11983355542</v>
      </c>
      <c r="H35" s="20">
        <f t="shared" si="13"/>
        <v>391623.11983355542</v>
      </c>
      <c r="I35" s="20">
        <f t="shared" si="5"/>
        <v>1750566.6891619132</v>
      </c>
      <c r="J35" s="21">
        <f t="shared" si="6"/>
        <v>2142189.8089954685</v>
      </c>
    </row>
    <row r="36" spans="4:10" ht="18" customHeight="1" x14ac:dyDescent="0.25">
      <c r="D36" s="18" t="str">
        <f t="shared" si="1"/>
        <v>August 2025</v>
      </c>
      <c r="E36" s="19">
        <f t="shared" si="7"/>
        <v>31</v>
      </c>
      <c r="F36" s="20">
        <f t="shared" si="8"/>
        <v>958467.97664828552</v>
      </c>
      <c r="G36" s="20">
        <f t="shared" si="0"/>
        <v>479233.98832414276</v>
      </c>
      <c r="H36" s="20">
        <f t="shared" si="13"/>
        <v>479233.98832414276</v>
      </c>
      <c r="I36" s="20">
        <f t="shared" si="5"/>
        <v>2142189.8089954685</v>
      </c>
      <c r="J36" s="21">
        <f t="shared" si="6"/>
        <v>2621423.7973196115</v>
      </c>
    </row>
    <row r="37" spans="4:10" ht="18" customHeight="1" x14ac:dyDescent="0.25">
      <c r="D37" s="22" t="str">
        <f>IF(DAY(D2)=1,"",TEXT(EDATE(D36,1),"mmmm yyyy"))</f>
        <v>September 2025</v>
      </c>
      <c r="E37" s="23">
        <f>IF(DAY(D2)=1,"",DAY(D2))</f>
        <v>15</v>
      </c>
      <c r="F37" s="24">
        <f>IF(DAY(D2)=1,"",FV($D$6,E37,0,-J36,0)-I37)</f>
        <v>513629.47666408774</v>
      </c>
      <c r="G37" s="24">
        <f>IF(DAY(D2)=1,"",IF(LEFT($D$8,3)="100",100,VALUE(LEFT($D$8,2)))*F37/100)</f>
        <v>256814.7383320439</v>
      </c>
      <c r="H37" s="24">
        <f>IF(DAY(D2)=1,"",F37-G37)</f>
        <v>256814.73833204384</v>
      </c>
      <c r="I37" s="24">
        <f>IF(DAY(D2)=1,"",J36)</f>
        <v>2621423.7973196115</v>
      </c>
      <c r="J37" s="25">
        <f>IF(DAY(D2)=1,"",H37+I37)</f>
        <v>2878238.5356516554</v>
      </c>
    </row>
    <row r="38" spans="4:10" x14ac:dyDescent="0.25">
      <c r="E38" s="31" t="s">
        <v>17</v>
      </c>
      <c r="F38" s="12">
        <f>SUM(F13:F37)</f>
        <v>5706477.0713033108</v>
      </c>
      <c r="G38" s="12">
        <f t="shared" ref="G38:H38" si="14">SUM(G13:G37)</f>
        <v>2853238.5356516554</v>
      </c>
      <c r="H38" s="12">
        <f t="shared" si="14"/>
        <v>2853238.5356516554</v>
      </c>
    </row>
    <row r="44" spans="4:10" x14ac:dyDescent="0.25">
      <c r="F44" s="26"/>
    </row>
  </sheetData>
  <sheetProtection sheet="1" selectLockedCells="1"/>
  <dataValidations count="2">
    <dataValidation type="list" allowBlank="1" showInputMessage="1" showErrorMessage="1" sqref="D8">
      <formula1>"20:80,25:75,30:70,40:60,50:50,60:40,70:30,75:25,80:20,100:0"</formula1>
    </dataValidation>
    <dataValidation showDropDown="1" showInputMessage="1" showErrorMessage="1" sqref="D10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opLeftCell="A18" workbookViewId="0">
      <selection activeCell="C3" sqref="C3"/>
    </sheetView>
  </sheetViews>
  <sheetFormatPr defaultRowHeight="18.75" customHeight="1" x14ac:dyDescent="0.25"/>
  <cols>
    <col min="1" max="1" width="3.5703125" customWidth="1"/>
    <col min="2" max="2" width="21" bestFit="1" customWidth="1"/>
    <col min="3" max="7" width="14.140625" customWidth="1"/>
  </cols>
  <sheetData>
    <row r="2" spans="2:13" ht="18.75" customHeight="1" x14ac:dyDescent="0.25">
      <c r="B2" s="8" t="s">
        <v>18</v>
      </c>
      <c r="C2" s="39">
        <v>5000000</v>
      </c>
    </row>
    <row r="4" spans="2:13" ht="36" customHeight="1" x14ac:dyDescent="0.25">
      <c r="B4" s="37" t="s">
        <v>19</v>
      </c>
      <c r="C4" s="38" t="s">
        <v>32</v>
      </c>
      <c r="D4" s="38" t="s">
        <v>31</v>
      </c>
      <c r="E4" s="38" t="s">
        <v>35</v>
      </c>
      <c r="F4" s="38" t="s">
        <v>33</v>
      </c>
      <c r="G4" s="38" t="s">
        <v>34</v>
      </c>
      <c r="H4" s="38"/>
      <c r="I4" s="38"/>
      <c r="J4" s="38"/>
      <c r="K4" s="38"/>
      <c r="L4" s="38"/>
      <c r="M4" s="38"/>
    </row>
    <row r="5" spans="2:13" ht="18.75" customHeight="1" x14ac:dyDescent="0.25">
      <c r="B5" s="32" t="s">
        <v>20</v>
      </c>
      <c r="C5" s="10">
        <v>0.2</v>
      </c>
      <c r="D5" s="9">
        <f>$C$2*C5</f>
        <v>1000000</v>
      </c>
      <c r="E5" s="9">
        <f>D5*1.2%</f>
        <v>12000</v>
      </c>
      <c r="F5" s="33">
        <v>0.1</v>
      </c>
      <c r="G5" s="9">
        <f>E5*F5</f>
        <v>1200</v>
      </c>
    </row>
    <row r="6" spans="2:13" ht="18.75" customHeight="1" x14ac:dyDescent="0.25">
      <c r="B6" s="32" t="s">
        <v>21</v>
      </c>
      <c r="C6" s="10">
        <v>0.15</v>
      </c>
      <c r="D6" s="9">
        <f t="shared" ref="D6:D14" si="0">$C$2*C6</f>
        <v>750000</v>
      </c>
      <c r="E6" s="9">
        <f t="shared" ref="E6:E14" si="1">D6*1.2%</f>
        <v>9000</v>
      </c>
      <c r="F6" s="33">
        <v>0.05</v>
      </c>
      <c r="G6" s="9">
        <f t="shared" ref="G6:G14" si="2">E6*F6</f>
        <v>450</v>
      </c>
    </row>
    <row r="7" spans="2:13" ht="18.75" customHeight="1" x14ac:dyDescent="0.25">
      <c r="B7" s="32" t="s">
        <v>22</v>
      </c>
      <c r="C7" s="10">
        <v>0.15</v>
      </c>
      <c r="D7" s="9">
        <f t="shared" si="0"/>
        <v>750000</v>
      </c>
      <c r="E7" s="9">
        <f t="shared" si="1"/>
        <v>9000</v>
      </c>
      <c r="F7" s="33">
        <v>0.02</v>
      </c>
      <c r="G7" s="9">
        <f t="shared" si="2"/>
        <v>180</v>
      </c>
    </row>
    <row r="8" spans="2:13" ht="18.75" customHeight="1" x14ac:dyDescent="0.25">
      <c r="B8" s="32" t="s">
        <v>23</v>
      </c>
      <c r="C8" s="10">
        <v>0.15</v>
      </c>
      <c r="D8" s="9">
        <f t="shared" si="0"/>
        <v>750000</v>
      </c>
      <c r="E8" s="9">
        <f t="shared" si="1"/>
        <v>9000</v>
      </c>
      <c r="F8" s="33">
        <v>0.02</v>
      </c>
      <c r="G8" s="9">
        <f t="shared" si="2"/>
        <v>180</v>
      </c>
    </row>
    <row r="9" spans="2:13" ht="18.75" customHeight="1" x14ac:dyDescent="0.25">
      <c r="B9" s="32" t="s">
        <v>24</v>
      </c>
      <c r="C9" s="10">
        <v>0.1</v>
      </c>
      <c r="D9" s="9">
        <f t="shared" si="0"/>
        <v>500000</v>
      </c>
      <c r="E9" s="9">
        <f t="shared" si="1"/>
        <v>6000</v>
      </c>
      <c r="F9" s="33">
        <v>0.01</v>
      </c>
      <c r="G9" s="9">
        <f t="shared" si="2"/>
        <v>60</v>
      </c>
    </row>
    <row r="10" spans="2:13" ht="18.75" customHeight="1" x14ac:dyDescent="0.25">
      <c r="B10" s="32" t="s">
        <v>25</v>
      </c>
      <c r="C10" s="10">
        <v>0.05</v>
      </c>
      <c r="D10" s="9">
        <f t="shared" si="0"/>
        <v>250000</v>
      </c>
      <c r="E10" s="9">
        <f t="shared" si="1"/>
        <v>3000</v>
      </c>
      <c r="F10" s="33">
        <v>0.01</v>
      </c>
      <c r="G10" s="9">
        <f t="shared" si="2"/>
        <v>30</v>
      </c>
    </row>
    <row r="11" spans="2:13" ht="18.75" customHeight="1" x14ac:dyDescent="0.25">
      <c r="B11" s="32" t="s">
        <v>26</v>
      </c>
      <c r="C11" s="10">
        <v>0.05</v>
      </c>
      <c r="D11" s="9">
        <f t="shared" si="0"/>
        <v>250000</v>
      </c>
      <c r="E11" s="9">
        <f t="shared" si="1"/>
        <v>3000</v>
      </c>
      <c r="F11" s="10">
        <v>7.4999999999999997E-3</v>
      </c>
      <c r="G11" s="9">
        <f t="shared" si="2"/>
        <v>22.5</v>
      </c>
    </row>
    <row r="12" spans="2:13" ht="18.75" customHeight="1" x14ac:dyDescent="0.25">
      <c r="B12" s="32" t="s">
        <v>27</v>
      </c>
      <c r="C12" s="10">
        <v>0.05</v>
      </c>
      <c r="D12" s="9">
        <f t="shared" si="0"/>
        <v>250000</v>
      </c>
      <c r="E12" s="9">
        <f t="shared" si="1"/>
        <v>3000</v>
      </c>
      <c r="F12" s="10">
        <v>5.0000000000000001E-3</v>
      </c>
      <c r="G12" s="9">
        <f t="shared" si="2"/>
        <v>15</v>
      </c>
    </row>
    <row r="13" spans="2:13" ht="18.75" customHeight="1" x14ac:dyDescent="0.25">
      <c r="B13" s="32" t="s">
        <v>28</v>
      </c>
      <c r="C13" s="10">
        <v>0.05</v>
      </c>
      <c r="D13" s="9">
        <f t="shared" si="0"/>
        <v>250000</v>
      </c>
      <c r="E13" s="9">
        <f t="shared" si="1"/>
        <v>3000</v>
      </c>
      <c r="F13" s="10">
        <v>3.0000000000000001E-3</v>
      </c>
      <c r="G13" s="9">
        <f t="shared" si="2"/>
        <v>9</v>
      </c>
    </row>
    <row r="14" spans="2:13" ht="18.75" customHeight="1" x14ac:dyDescent="0.25">
      <c r="B14" s="32" t="s">
        <v>29</v>
      </c>
      <c r="C14" s="10">
        <v>0.05</v>
      </c>
      <c r="D14" s="9">
        <f t="shared" si="0"/>
        <v>250000</v>
      </c>
      <c r="E14" s="9">
        <f t="shared" si="1"/>
        <v>3000</v>
      </c>
      <c r="F14" s="10">
        <v>3.0000000000000001E-3</v>
      </c>
      <c r="G14" s="9">
        <f t="shared" si="2"/>
        <v>9</v>
      </c>
    </row>
    <row r="15" spans="2:13" ht="18.75" customHeight="1" x14ac:dyDescent="0.25">
      <c r="B15" s="32"/>
      <c r="G15" s="9"/>
    </row>
    <row r="16" spans="2:13" ht="18.75" customHeight="1" x14ac:dyDescent="0.25">
      <c r="C16" s="36">
        <f>SUM(C5:C14)</f>
        <v>1.0000000000000002</v>
      </c>
      <c r="F16" s="34" t="s">
        <v>30</v>
      </c>
      <c r="G16" s="35">
        <f>SUM(G5:G14)</f>
        <v>2155.5</v>
      </c>
    </row>
    <row r="18" spans="6:7" ht="18.75" customHeight="1" x14ac:dyDescent="0.25">
      <c r="F18" s="34" t="s">
        <v>36</v>
      </c>
      <c r="G18" s="35">
        <f>G16*30</f>
        <v>64665</v>
      </c>
    </row>
    <row r="20" spans="6:7" ht="18.75" customHeight="1" x14ac:dyDescent="0.25">
      <c r="F20" s="34" t="s">
        <v>37</v>
      </c>
      <c r="G20" s="35">
        <f>G16*365</f>
        <v>786757.5</v>
      </c>
    </row>
  </sheetData>
  <phoneticPr fontId="4" type="noConversion"/>
  <conditionalFormatting sqref="C16">
    <cfRule type="expression" dxfId="0" priority="1">
      <formula>C16&lt;&gt;100%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Simple CMB Calculator</vt:lpstr>
      <vt:lpstr>Monthly Income Calculator</vt:lpstr>
      <vt:lpstr>Pass Up Compounding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Galloway</dc:creator>
  <cp:lastModifiedBy>Jaroslav Lašák</cp:lastModifiedBy>
  <dcterms:created xsi:type="dcterms:W3CDTF">2022-12-30T22:34:25Z</dcterms:created>
  <dcterms:modified xsi:type="dcterms:W3CDTF">2023-04-24T03:03:19Z</dcterms:modified>
</cp:coreProperties>
</file>